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_Previdencia\Conselhos\CAPC\Planilhas Cálculo BE\"/>
    </mc:Choice>
  </mc:AlternateContent>
  <xr:revisionPtr revIDLastSave="0" documentId="13_ncr:1_{2C5D3434-7EEC-489E-A711-43BB13FB91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missas" sheetId="14" r:id="rId1"/>
    <sheet name="Cálculo do Benefício Especial" sheetId="13" r:id="rId2"/>
    <sheet name="Estimativa Cálculo da Média" sheetId="15" r:id="rId3"/>
    <sheet name="Série Histórica IPCA" sheetId="17" r:id="rId4"/>
  </sheets>
  <definedNames>
    <definedName name="_xlnm.Print_Area" localSheetId="3">'Série Histórica IPCA'!$A$1:$H$402</definedName>
    <definedName name="HTML_CodePage" hidden="1">1252</definedName>
    <definedName name="HTML_Control" hidden="1">{"'RELATÓRIO'!$A$1:$E$20","'RELATÓRIO'!$A$22:$D$34","'INTERNET'!$A$31:$G$58","'INTERNET'!$A$1:$G$28","'SÉRIE HISTÓRICA'!$A$167:$H$212","'SÉRIE HISTÓRICA'!$A$56:$H$101"}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"C:\DIVULGAÇÃO INPC IPCA 2001\inpc0501.htm"</definedName>
    <definedName name="HTML_Title" hidden="1">""</definedName>
    <definedName name="Serie" hidden="1">{"'RELATÓRIO'!$A$1:$E$20","'RELATÓRIO'!$A$22:$D$34","'INTERNET'!$A$31:$G$58","'INTERNET'!$A$1:$G$28","'SÉRIE HISTÓRICA'!$A$167:$H$212","'SÉRIE HISTÓRICA'!$A$56:$H$101"}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95" i="17" l="1"/>
  <c r="M394" i="17"/>
  <c r="M393" i="17"/>
  <c r="M392" i="17"/>
  <c r="M391" i="17"/>
  <c r="M390" i="17"/>
  <c r="M389" i="17"/>
  <c r="M388" i="17"/>
  <c r="M387" i="17"/>
  <c r="M386" i="17"/>
  <c r="M385" i="17"/>
  <c r="M384" i="17"/>
  <c r="M383" i="17"/>
  <c r="M382" i="17"/>
  <c r="M381" i="17"/>
  <c r="M380" i="17"/>
  <c r="M379" i="17"/>
  <c r="M378" i="17"/>
  <c r="M377" i="17"/>
  <c r="M376" i="17"/>
  <c r="M375" i="17"/>
  <c r="M374" i="17"/>
  <c r="M373" i="17"/>
  <c r="M372" i="17"/>
  <c r="M371" i="17"/>
  <c r="M370" i="17"/>
  <c r="M369" i="17"/>
  <c r="M368" i="17"/>
  <c r="M367" i="17"/>
  <c r="M366" i="17"/>
  <c r="M365" i="17"/>
  <c r="M364" i="17"/>
  <c r="M363" i="17"/>
  <c r="M362" i="17"/>
  <c r="M361" i="17"/>
  <c r="M360" i="17"/>
  <c r="M359" i="17"/>
  <c r="M358" i="17"/>
  <c r="M357" i="17"/>
  <c r="M356" i="17"/>
  <c r="M355" i="17"/>
  <c r="M354" i="17"/>
  <c r="M353" i="17"/>
  <c r="M352" i="17"/>
  <c r="M351" i="17"/>
  <c r="M350" i="17"/>
  <c r="M349" i="17"/>
  <c r="M348" i="17"/>
  <c r="M347" i="17"/>
  <c r="M346" i="17"/>
  <c r="M345" i="17"/>
  <c r="M344" i="17"/>
  <c r="M343" i="17"/>
  <c r="M342" i="17"/>
  <c r="M341" i="17"/>
  <c r="M340" i="17"/>
  <c r="M339" i="17"/>
  <c r="M338" i="17"/>
  <c r="M337" i="17"/>
  <c r="M336" i="17"/>
  <c r="M335" i="17"/>
  <c r="M334" i="17"/>
  <c r="M333" i="17"/>
  <c r="M332" i="17"/>
  <c r="M331" i="17"/>
  <c r="M330" i="17"/>
  <c r="M329" i="17"/>
  <c r="M328" i="17"/>
  <c r="M327" i="17"/>
  <c r="M326" i="17"/>
  <c r="M325" i="17"/>
  <c r="M324" i="17"/>
  <c r="M323" i="17"/>
  <c r="M322" i="17"/>
  <c r="M321" i="17"/>
  <c r="M320" i="17"/>
  <c r="M319" i="17"/>
  <c r="M318" i="17"/>
  <c r="M317" i="17"/>
  <c r="M316" i="17"/>
  <c r="M315" i="17"/>
  <c r="M314" i="17"/>
  <c r="M313" i="17"/>
  <c r="M312" i="17"/>
  <c r="M311" i="17"/>
  <c r="M310" i="17"/>
  <c r="M309" i="17"/>
  <c r="M308" i="17"/>
  <c r="M307" i="17"/>
  <c r="M306" i="17"/>
  <c r="M305" i="17"/>
  <c r="M304" i="17"/>
  <c r="M303" i="17"/>
  <c r="M302" i="17"/>
  <c r="M301" i="17"/>
  <c r="M300" i="17"/>
  <c r="M299" i="17"/>
  <c r="M298" i="17"/>
  <c r="M297" i="17"/>
  <c r="M296" i="17"/>
  <c r="M295" i="17"/>
  <c r="M294" i="17"/>
  <c r="M293" i="17"/>
  <c r="M292" i="17"/>
  <c r="M291" i="17"/>
  <c r="M290" i="17"/>
  <c r="M289" i="17"/>
  <c r="M288" i="17"/>
  <c r="M287" i="17"/>
  <c r="M286" i="17"/>
  <c r="M285" i="17"/>
  <c r="M284" i="17"/>
  <c r="M283" i="17"/>
  <c r="M282" i="17"/>
  <c r="M281" i="17"/>
  <c r="M280" i="17"/>
  <c r="M279" i="17"/>
  <c r="M278" i="17"/>
  <c r="M277" i="17"/>
  <c r="M276" i="17"/>
  <c r="M275" i="17"/>
  <c r="M274" i="17"/>
  <c r="M273" i="17"/>
  <c r="M272" i="17"/>
  <c r="M271" i="17"/>
  <c r="M270" i="17"/>
  <c r="M269" i="17"/>
  <c r="M268" i="17"/>
  <c r="M267" i="17"/>
  <c r="M266" i="17"/>
  <c r="M265" i="17"/>
  <c r="M264" i="17"/>
  <c r="M263" i="17"/>
  <c r="M262" i="17"/>
  <c r="M261" i="17"/>
  <c r="M260" i="17"/>
  <c r="M259" i="17"/>
  <c r="M258" i="17"/>
  <c r="M257" i="17"/>
  <c r="M256" i="17"/>
  <c r="M255" i="17"/>
  <c r="M254" i="17"/>
  <c r="M253" i="17"/>
  <c r="M252" i="17"/>
  <c r="M251" i="17"/>
  <c r="M250" i="17"/>
  <c r="M249" i="17"/>
  <c r="M248" i="17"/>
  <c r="M247" i="17"/>
  <c r="M246" i="17"/>
  <c r="M245" i="17"/>
  <c r="M244" i="17"/>
  <c r="M243" i="17"/>
  <c r="M242" i="17"/>
  <c r="M241" i="17"/>
  <c r="M240" i="17"/>
  <c r="M239" i="17"/>
  <c r="M238" i="17"/>
  <c r="M237" i="17"/>
  <c r="M236" i="17"/>
  <c r="M235" i="17"/>
  <c r="M234" i="17"/>
  <c r="M233" i="17"/>
  <c r="M232" i="17"/>
  <c r="M231" i="17"/>
  <c r="M230" i="17"/>
  <c r="M229" i="17"/>
  <c r="M228" i="17"/>
  <c r="M227" i="17"/>
  <c r="M226" i="17"/>
  <c r="M225" i="17"/>
  <c r="M224" i="17"/>
  <c r="M223" i="17"/>
  <c r="M222" i="17"/>
  <c r="M221" i="17"/>
  <c r="M220" i="17"/>
  <c r="M219" i="17"/>
  <c r="M218" i="17"/>
  <c r="M217" i="17"/>
  <c r="M216" i="17"/>
  <c r="M215" i="17"/>
  <c r="M214" i="17"/>
  <c r="M213" i="17"/>
  <c r="M212" i="17"/>
  <c r="M211" i="17"/>
  <c r="M210" i="17"/>
  <c r="M209" i="17"/>
  <c r="M208" i="17"/>
  <c r="M207" i="17"/>
  <c r="M206" i="17"/>
  <c r="M205" i="17"/>
  <c r="M204" i="17"/>
  <c r="M203" i="17"/>
  <c r="M202" i="17"/>
  <c r="M201" i="17"/>
  <c r="M200" i="17"/>
  <c r="M199" i="17"/>
  <c r="M198" i="17"/>
  <c r="M197" i="17"/>
  <c r="M196" i="17"/>
  <c r="M195" i="17"/>
  <c r="M194" i="17"/>
  <c r="M193" i="17"/>
  <c r="M192" i="17"/>
  <c r="M191" i="17"/>
  <c r="M190" i="17"/>
  <c r="M189" i="17"/>
  <c r="M188" i="17"/>
  <c r="M187" i="17"/>
  <c r="M186" i="17"/>
  <c r="M185" i="17"/>
  <c r="M184" i="17"/>
  <c r="M183" i="17"/>
  <c r="M182" i="17"/>
  <c r="M181" i="17"/>
  <c r="M180" i="17"/>
  <c r="M179" i="17"/>
  <c r="M178" i="17"/>
  <c r="M177" i="17"/>
  <c r="M176" i="17"/>
  <c r="M175" i="17"/>
  <c r="M174" i="17"/>
  <c r="M173" i="17"/>
  <c r="M172" i="17"/>
  <c r="M171" i="17"/>
  <c r="M170" i="17"/>
  <c r="M169" i="17"/>
  <c r="M168" i="17"/>
  <c r="M167" i="17"/>
  <c r="M166" i="17"/>
  <c r="M165" i="17"/>
  <c r="M164" i="17"/>
  <c r="M163" i="17"/>
  <c r="M162" i="17"/>
  <c r="M161" i="17"/>
  <c r="M160" i="17"/>
  <c r="M159" i="17"/>
  <c r="M158" i="17"/>
  <c r="M157" i="17"/>
  <c r="M156" i="17"/>
  <c r="M155" i="17"/>
  <c r="M154" i="17"/>
  <c r="M153" i="17"/>
  <c r="M152" i="17"/>
  <c r="M151" i="17"/>
  <c r="M150" i="17"/>
  <c r="M149" i="17"/>
  <c r="M148" i="17"/>
  <c r="M147" i="17"/>
  <c r="M146" i="17"/>
  <c r="M145" i="17"/>
  <c r="M144" i="17"/>
  <c r="M143" i="17"/>
  <c r="M142" i="17"/>
  <c r="M141" i="17"/>
  <c r="M140" i="17"/>
  <c r="M139" i="17"/>
  <c r="M138" i="17"/>
  <c r="M137" i="17"/>
  <c r="M136" i="17"/>
  <c r="M135" i="17"/>
  <c r="M134" i="17"/>
  <c r="M133" i="17"/>
  <c r="M132" i="17"/>
  <c r="M131" i="17"/>
  <c r="M130" i="17"/>
  <c r="M129" i="17"/>
  <c r="M128" i="17"/>
  <c r="M127" i="17"/>
  <c r="M126" i="17"/>
  <c r="M125" i="17"/>
  <c r="M124" i="17"/>
  <c r="M123" i="17"/>
  <c r="M122" i="17"/>
  <c r="M121" i="17"/>
  <c r="M120" i="17"/>
  <c r="M119" i="17"/>
  <c r="M118" i="17"/>
  <c r="M117" i="17"/>
  <c r="M116" i="17"/>
  <c r="M115" i="17"/>
  <c r="M114" i="17"/>
  <c r="M113" i="17"/>
  <c r="M112" i="17"/>
  <c r="M111" i="17"/>
  <c r="M110" i="17"/>
  <c r="M109" i="17"/>
  <c r="M108" i="17"/>
  <c r="M107" i="17"/>
  <c r="M106" i="17"/>
  <c r="M105" i="17"/>
  <c r="M104" i="17"/>
  <c r="M103" i="17"/>
  <c r="M102" i="17"/>
  <c r="M101" i="17"/>
  <c r="M100" i="17"/>
  <c r="M99" i="17"/>
  <c r="M98" i="17"/>
  <c r="M97" i="17"/>
  <c r="M96" i="17"/>
  <c r="M95" i="17"/>
  <c r="M94" i="17"/>
  <c r="M93" i="17"/>
  <c r="M92" i="17"/>
  <c r="M91" i="17"/>
  <c r="M90" i="17"/>
  <c r="M89" i="17"/>
  <c r="M88" i="17"/>
  <c r="M87" i="17"/>
  <c r="M86" i="17"/>
  <c r="M85" i="17"/>
  <c r="M84" i="17"/>
  <c r="M83" i="17"/>
  <c r="M82" i="17"/>
  <c r="M81" i="17"/>
  <c r="M80" i="17"/>
  <c r="M79" i="17"/>
  <c r="M78" i="17"/>
  <c r="M77" i="17"/>
  <c r="M76" i="17"/>
  <c r="M75" i="17"/>
  <c r="M74" i="17"/>
  <c r="M73" i="17"/>
  <c r="M72" i="17"/>
  <c r="M71" i="17"/>
  <c r="M70" i="17"/>
  <c r="M69" i="17"/>
  <c r="M68" i="17"/>
  <c r="M67" i="17"/>
  <c r="M66" i="17"/>
  <c r="M65" i="17"/>
  <c r="M64" i="17"/>
  <c r="M63" i="17"/>
  <c r="M62" i="17"/>
  <c r="M61" i="17"/>
  <c r="M60" i="17"/>
  <c r="M59" i="17"/>
  <c r="M58" i="17"/>
  <c r="M57" i="17"/>
  <c r="M56" i="17"/>
  <c r="M55" i="17"/>
  <c r="M54" i="17"/>
  <c r="M53" i="17"/>
  <c r="M52" i="17"/>
  <c r="M51" i="17"/>
  <c r="M50" i="17"/>
  <c r="M49" i="17"/>
  <c r="M48" i="17"/>
  <c r="M47" i="17"/>
  <c r="M46" i="17"/>
  <c r="M45" i="17"/>
  <c r="M44" i="17"/>
  <c r="M43" i="17"/>
  <c r="M42" i="17"/>
  <c r="M41" i="17"/>
  <c r="M40" i="17"/>
  <c r="M39" i="17"/>
  <c r="M38" i="17"/>
  <c r="M37" i="17"/>
  <c r="M36" i="17"/>
  <c r="M35" i="17"/>
  <c r="M34" i="17"/>
  <c r="M33" i="17"/>
  <c r="M32" i="17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L396" i="17"/>
  <c r="L397" i="17"/>
  <c r="L398" i="17"/>
  <c r="K396" i="17"/>
  <c r="K397" i="17"/>
  <c r="K398" i="17"/>
  <c r="C415" i="15"/>
  <c r="D415" i="15" s="1"/>
  <c r="C416" i="15"/>
  <c r="D416" i="15" s="1"/>
  <c r="C417" i="15"/>
  <c r="D417" i="15"/>
  <c r="C413" i="15"/>
  <c r="C414" i="15"/>
  <c r="C412" i="15"/>
  <c r="K395" i="17"/>
  <c r="L395" i="17" s="1"/>
  <c r="K394" i="17"/>
  <c r="L394" i="17" s="1"/>
  <c r="K393" i="17"/>
  <c r="L393" i="17" s="1"/>
  <c r="K392" i="17"/>
  <c r="L392" i="17" s="1"/>
  <c r="K391" i="17"/>
  <c r="L391" i="17" s="1"/>
  <c r="K390" i="17"/>
  <c r="L390" i="17" s="1"/>
  <c r="K389" i="17"/>
  <c r="L389" i="17" s="1"/>
  <c r="K388" i="17"/>
  <c r="L388" i="17" s="1"/>
  <c r="K387" i="17"/>
  <c r="L387" i="17" s="1"/>
  <c r="K386" i="17"/>
  <c r="L386" i="17" s="1"/>
  <c r="K385" i="17"/>
  <c r="L385" i="17" s="1"/>
  <c r="K384" i="17"/>
  <c r="L384" i="17" s="1"/>
  <c r="C405" i="15" l="1"/>
  <c r="D405" i="15" s="1"/>
  <c r="E405" i="15" s="1"/>
  <c r="C407" i="15"/>
  <c r="D407" i="15" s="1"/>
  <c r="E407" i="15" s="1"/>
  <c r="C409" i="15"/>
  <c r="D409" i="15" s="1"/>
  <c r="E409" i="15" s="1"/>
  <c r="C410" i="15"/>
  <c r="D410" i="15" s="1"/>
  <c r="E410" i="15" s="1"/>
  <c r="C408" i="15"/>
  <c r="D408" i="15" s="1"/>
  <c r="E408" i="15" s="1"/>
  <c r="C404" i="15"/>
  <c r="D404" i="15" s="1"/>
  <c r="E404" i="15" s="1"/>
  <c r="C406" i="15"/>
  <c r="D406" i="15" s="1"/>
  <c r="E406" i="15" s="1"/>
  <c r="C402" i="15"/>
  <c r="D402" i="15" s="1"/>
  <c r="E402" i="15" s="1"/>
  <c r="C403" i="15"/>
  <c r="D403" i="15" s="1"/>
  <c r="E403" i="15" s="1"/>
  <c r="C411" i="15"/>
  <c r="K383" i="17"/>
  <c r="L383" i="17" s="1"/>
  <c r="K382" i="17"/>
  <c r="L382" i="17" s="1"/>
  <c r="K381" i="17"/>
  <c r="L381" i="17" s="1"/>
  <c r="D411" i="15" l="1"/>
  <c r="E411" i="15" s="1"/>
  <c r="C401" i="15"/>
  <c r="D401" i="15" s="1"/>
  <c r="E401" i="15" s="1"/>
  <c r="C399" i="15"/>
  <c r="D399" i="15" s="1"/>
  <c r="E399" i="15" s="1"/>
  <c r="C400" i="15"/>
  <c r="D400" i="15" s="1"/>
  <c r="E400" i="15" s="1"/>
  <c r="K377" i="17"/>
  <c r="L377" i="17" s="1"/>
  <c r="K378" i="17"/>
  <c r="L378" i="17" s="1"/>
  <c r="K379" i="17"/>
  <c r="L379" i="17" s="1"/>
  <c r="K380" i="17"/>
  <c r="L380" i="17" s="1"/>
  <c r="K376" i="17"/>
  <c r="L376" i="17" s="1"/>
  <c r="K375" i="17"/>
  <c r="L375" i="17" s="1"/>
  <c r="K374" i="17"/>
  <c r="L374" i="17" s="1"/>
  <c r="K373" i="17"/>
  <c r="L373" i="17" s="1"/>
  <c r="K372" i="17"/>
  <c r="L372" i="17" s="1"/>
  <c r="K371" i="17"/>
  <c r="L371" i="17" s="1"/>
  <c r="K370" i="17"/>
  <c r="L370" i="17" s="1"/>
  <c r="K369" i="17"/>
  <c r="L369" i="17" s="1"/>
  <c r="K368" i="17"/>
  <c r="L368" i="17" s="1"/>
  <c r="K367" i="17"/>
  <c r="L367" i="17" s="1"/>
  <c r="C396" i="15" l="1"/>
  <c r="D396" i="15" s="1"/>
  <c r="E396" i="15" s="1"/>
  <c r="C386" i="15"/>
  <c r="D386" i="15" s="1"/>
  <c r="E386" i="15" s="1"/>
  <c r="C389" i="15"/>
  <c r="D389" i="15" s="1"/>
  <c r="E389" i="15" s="1"/>
  <c r="C391" i="15"/>
  <c r="D391" i="15" s="1"/>
  <c r="E391" i="15" s="1"/>
  <c r="D412" i="15"/>
  <c r="E412" i="15" s="1"/>
  <c r="C393" i="15"/>
  <c r="D393" i="15" s="1"/>
  <c r="E393" i="15" s="1"/>
  <c r="C384" i="15"/>
  <c r="C390" i="15"/>
  <c r="D390" i="15" s="1"/>
  <c r="E390" i="15" s="1"/>
  <c r="C383" i="15"/>
  <c r="D383" i="15" s="1"/>
  <c r="E383" i="15" s="1"/>
  <c r="C392" i="15"/>
  <c r="D392" i="15" s="1"/>
  <c r="E392" i="15" s="1"/>
  <c r="C394" i="15"/>
  <c r="D394" i="15" s="1"/>
  <c r="E394" i="15" s="1"/>
  <c r="C387" i="15"/>
  <c r="D387" i="15" s="1"/>
  <c r="E387" i="15" s="1"/>
  <c r="C388" i="15"/>
  <c r="D388" i="15" s="1"/>
  <c r="E388" i="15" s="1"/>
  <c r="C397" i="15"/>
  <c r="C395" i="15"/>
  <c r="D395" i="15" s="1"/>
  <c r="E395" i="15" s="1"/>
  <c r="K366" i="17"/>
  <c r="L366" i="17" s="1"/>
  <c r="K365" i="17"/>
  <c r="L365" i="17" s="1"/>
  <c r="K364" i="17"/>
  <c r="L364" i="17" s="1"/>
  <c r="K363" i="17"/>
  <c r="L363" i="17" s="1"/>
  <c r="K362" i="17"/>
  <c r="L362" i="17" s="1"/>
  <c r="D413" i="15" l="1"/>
  <c r="E413" i="15" s="1"/>
  <c r="D414" i="15"/>
  <c r="E414" i="15" s="1"/>
  <c r="C380" i="15"/>
  <c r="D380" i="15" s="1"/>
  <c r="E380" i="15" s="1"/>
  <c r="C381" i="15"/>
  <c r="D381" i="15" s="1"/>
  <c r="E381" i="15" s="1"/>
  <c r="C398" i="15"/>
  <c r="D398" i="15" s="1"/>
  <c r="E398" i="15" s="1"/>
  <c r="D397" i="15"/>
  <c r="E397" i="15" s="1"/>
  <c r="D384" i="15"/>
  <c r="E384" i="15" s="1"/>
  <c r="C385" i="15"/>
  <c r="D385" i="15" s="1"/>
  <c r="E385" i="15" s="1"/>
  <c r="C382" i="15"/>
  <c r="D382" i="15" s="1"/>
  <c r="E382" i="15" s="1"/>
  <c r="C379" i="15"/>
  <c r="D379" i="15" s="1"/>
  <c r="E379" i="15" s="1"/>
  <c r="C8" i="13"/>
  <c r="C4" i="13" l="1"/>
  <c r="C3" i="13"/>
  <c r="K16" i="17"/>
  <c r="L16" i="17" s="1"/>
  <c r="K17" i="17"/>
  <c r="L17" i="17" s="1"/>
  <c r="K18" i="17"/>
  <c r="L18" i="17" s="1"/>
  <c r="K19" i="17"/>
  <c r="L19" i="17" s="1"/>
  <c r="K20" i="17"/>
  <c r="L20" i="17" s="1"/>
  <c r="K21" i="17"/>
  <c r="L21" i="17" s="1"/>
  <c r="K22" i="17"/>
  <c r="L22" i="17" s="1"/>
  <c r="K23" i="17"/>
  <c r="L23" i="17" s="1"/>
  <c r="K24" i="17"/>
  <c r="L24" i="17" s="1"/>
  <c r="K25" i="17"/>
  <c r="L25" i="17" s="1"/>
  <c r="K26" i="17"/>
  <c r="L26" i="17" s="1"/>
  <c r="K27" i="17"/>
  <c r="L27" i="17" s="1"/>
  <c r="K28" i="17"/>
  <c r="L28" i="17" s="1"/>
  <c r="K29" i="17"/>
  <c r="L29" i="17" s="1"/>
  <c r="K30" i="17"/>
  <c r="L30" i="17" s="1"/>
  <c r="K31" i="17"/>
  <c r="L31" i="17" s="1"/>
  <c r="K32" i="17"/>
  <c r="L32" i="17" s="1"/>
  <c r="K33" i="17"/>
  <c r="L33" i="17" s="1"/>
  <c r="K34" i="17"/>
  <c r="L34" i="17" s="1"/>
  <c r="K35" i="17"/>
  <c r="L35" i="17" s="1"/>
  <c r="K36" i="17"/>
  <c r="L36" i="17" s="1"/>
  <c r="K37" i="17"/>
  <c r="L37" i="17" s="1"/>
  <c r="K38" i="17"/>
  <c r="L38" i="17" s="1"/>
  <c r="K39" i="17"/>
  <c r="L39" i="17" s="1"/>
  <c r="K40" i="17"/>
  <c r="L40" i="17" s="1"/>
  <c r="K41" i="17"/>
  <c r="L41" i="17" s="1"/>
  <c r="K42" i="17"/>
  <c r="L42" i="17" s="1"/>
  <c r="K43" i="17"/>
  <c r="L43" i="17" s="1"/>
  <c r="K44" i="17"/>
  <c r="L44" i="17" s="1"/>
  <c r="K45" i="17"/>
  <c r="L45" i="17" s="1"/>
  <c r="K46" i="17"/>
  <c r="L46" i="17" s="1"/>
  <c r="K47" i="17"/>
  <c r="L47" i="17" s="1"/>
  <c r="K48" i="17"/>
  <c r="L48" i="17" s="1"/>
  <c r="K49" i="17"/>
  <c r="L49" i="17" s="1"/>
  <c r="K50" i="17"/>
  <c r="L50" i="17" s="1"/>
  <c r="K51" i="17"/>
  <c r="L51" i="17" s="1"/>
  <c r="K52" i="17"/>
  <c r="L52" i="17" s="1"/>
  <c r="K53" i="17"/>
  <c r="L53" i="17" s="1"/>
  <c r="K54" i="17"/>
  <c r="L54" i="17" s="1"/>
  <c r="K55" i="17"/>
  <c r="L55" i="17" s="1"/>
  <c r="K56" i="17"/>
  <c r="L56" i="17" s="1"/>
  <c r="K57" i="17"/>
  <c r="L57" i="17" s="1"/>
  <c r="K58" i="17"/>
  <c r="L58" i="17" s="1"/>
  <c r="K59" i="17"/>
  <c r="L59" i="17" s="1"/>
  <c r="K60" i="17"/>
  <c r="L60" i="17" s="1"/>
  <c r="K61" i="17"/>
  <c r="L61" i="17" s="1"/>
  <c r="K62" i="17"/>
  <c r="L62" i="17" s="1"/>
  <c r="K63" i="17"/>
  <c r="L63" i="17" s="1"/>
  <c r="K64" i="17"/>
  <c r="L64" i="17" s="1"/>
  <c r="K65" i="17"/>
  <c r="L65" i="17" s="1"/>
  <c r="K66" i="17"/>
  <c r="L66" i="17" s="1"/>
  <c r="K67" i="17"/>
  <c r="L67" i="17" s="1"/>
  <c r="K68" i="17"/>
  <c r="L68" i="17" s="1"/>
  <c r="K69" i="17"/>
  <c r="L69" i="17" s="1"/>
  <c r="K70" i="17"/>
  <c r="L70" i="17" s="1"/>
  <c r="K71" i="17"/>
  <c r="L71" i="17" s="1"/>
  <c r="K72" i="17"/>
  <c r="L72" i="17" s="1"/>
  <c r="K73" i="17"/>
  <c r="L73" i="17" s="1"/>
  <c r="K74" i="17"/>
  <c r="L74" i="17" s="1"/>
  <c r="K75" i="17"/>
  <c r="L75" i="17" s="1"/>
  <c r="K76" i="17"/>
  <c r="L76" i="17" s="1"/>
  <c r="K77" i="17"/>
  <c r="L77" i="17" s="1"/>
  <c r="K78" i="17"/>
  <c r="L78" i="17" s="1"/>
  <c r="K79" i="17"/>
  <c r="L79" i="17" s="1"/>
  <c r="K80" i="17"/>
  <c r="L80" i="17" s="1"/>
  <c r="K81" i="17"/>
  <c r="L81" i="17" s="1"/>
  <c r="K82" i="17"/>
  <c r="L82" i="17" s="1"/>
  <c r="K83" i="17"/>
  <c r="L83" i="17" s="1"/>
  <c r="K84" i="17"/>
  <c r="L84" i="17" s="1"/>
  <c r="K85" i="17"/>
  <c r="L85" i="17" s="1"/>
  <c r="K86" i="17"/>
  <c r="L86" i="17" s="1"/>
  <c r="K87" i="17"/>
  <c r="L87" i="17" s="1"/>
  <c r="K88" i="17"/>
  <c r="L88" i="17" s="1"/>
  <c r="K89" i="17"/>
  <c r="L89" i="17" s="1"/>
  <c r="K90" i="17"/>
  <c r="L90" i="17" s="1"/>
  <c r="K91" i="17"/>
  <c r="L91" i="17" s="1"/>
  <c r="K92" i="17"/>
  <c r="L92" i="17" s="1"/>
  <c r="K93" i="17"/>
  <c r="L93" i="17" s="1"/>
  <c r="K94" i="17"/>
  <c r="L94" i="17" s="1"/>
  <c r="K95" i="17"/>
  <c r="L95" i="17" s="1"/>
  <c r="K96" i="17"/>
  <c r="L96" i="17" s="1"/>
  <c r="K97" i="17"/>
  <c r="L97" i="17" s="1"/>
  <c r="K98" i="17"/>
  <c r="L98" i="17" s="1"/>
  <c r="K99" i="17"/>
  <c r="L99" i="17" s="1"/>
  <c r="K100" i="17"/>
  <c r="L100" i="17" s="1"/>
  <c r="K101" i="17"/>
  <c r="L101" i="17" s="1"/>
  <c r="K102" i="17"/>
  <c r="L102" i="17" s="1"/>
  <c r="K103" i="17"/>
  <c r="L103" i="17" s="1"/>
  <c r="K104" i="17"/>
  <c r="L104" i="17" s="1"/>
  <c r="K105" i="17"/>
  <c r="L105" i="17" s="1"/>
  <c r="K106" i="17"/>
  <c r="L106" i="17" s="1"/>
  <c r="K107" i="17"/>
  <c r="L107" i="17" s="1"/>
  <c r="K108" i="17"/>
  <c r="L108" i="17" s="1"/>
  <c r="K109" i="17"/>
  <c r="L109" i="17" s="1"/>
  <c r="K110" i="17"/>
  <c r="L110" i="17" s="1"/>
  <c r="K111" i="17"/>
  <c r="L111" i="17" s="1"/>
  <c r="K112" i="17"/>
  <c r="L112" i="17" s="1"/>
  <c r="K113" i="17"/>
  <c r="L113" i="17" s="1"/>
  <c r="K114" i="17"/>
  <c r="L114" i="17" s="1"/>
  <c r="K115" i="17"/>
  <c r="L115" i="17" s="1"/>
  <c r="K116" i="17"/>
  <c r="L116" i="17" s="1"/>
  <c r="K117" i="17"/>
  <c r="L117" i="17" s="1"/>
  <c r="K118" i="17"/>
  <c r="L118" i="17" s="1"/>
  <c r="K119" i="17"/>
  <c r="L119" i="17" s="1"/>
  <c r="K120" i="17"/>
  <c r="L120" i="17" s="1"/>
  <c r="K121" i="17"/>
  <c r="L121" i="17" s="1"/>
  <c r="K122" i="17"/>
  <c r="L122" i="17" s="1"/>
  <c r="K123" i="17"/>
  <c r="L123" i="17" s="1"/>
  <c r="K124" i="17"/>
  <c r="L124" i="17" s="1"/>
  <c r="K125" i="17"/>
  <c r="L125" i="17" s="1"/>
  <c r="K126" i="17"/>
  <c r="L126" i="17" s="1"/>
  <c r="K127" i="17"/>
  <c r="L127" i="17" s="1"/>
  <c r="K128" i="17"/>
  <c r="L128" i="17" s="1"/>
  <c r="K129" i="17"/>
  <c r="L129" i="17" s="1"/>
  <c r="K130" i="17"/>
  <c r="L130" i="17" s="1"/>
  <c r="K131" i="17"/>
  <c r="L131" i="17" s="1"/>
  <c r="K132" i="17"/>
  <c r="L132" i="17" s="1"/>
  <c r="K133" i="17"/>
  <c r="L133" i="17" s="1"/>
  <c r="K134" i="17"/>
  <c r="L134" i="17" s="1"/>
  <c r="K135" i="17"/>
  <c r="L135" i="17" s="1"/>
  <c r="K136" i="17"/>
  <c r="L136" i="17" s="1"/>
  <c r="K137" i="17"/>
  <c r="L137" i="17" s="1"/>
  <c r="K138" i="17"/>
  <c r="L138" i="17" s="1"/>
  <c r="K139" i="17"/>
  <c r="L139" i="17" s="1"/>
  <c r="K140" i="17"/>
  <c r="L140" i="17" s="1"/>
  <c r="K141" i="17"/>
  <c r="L141" i="17" s="1"/>
  <c r="K142" i="17"/>
  <c r="L142" i="17" s="1"/>
  <c r="K143" i="17"/>
  <c r="L143" i="17" s="1"/>
  <c r="K144" i="17"/>
  <c r="L144" i="17" s="1"/>
  <c r="K145" i="17"/>
  <c r="L145" i="17" s="1"/>
  <c r="K146" i="17"/>
  <c r="L146" i="17" s="1"/>
  <c r="K147" i="17"/>
  <c r="L147" i="17" s="1"/>
  <c r="K148" i="17"/>
  <c r="L148" i="17" s="1"/>
  <c r="K149" i="17"/>
  <c r="L149" i="17" s="1"/>
  <c r="K150" i="17"/>
  <c r="L150" i="17" s="1"/>
  <c r="K151" i="17"/>
  <c r="L151" i="17" s="1"/>
  <c r="K152" i="17"/>
  <c r="L152" i="17" s="1"/>
  <c r="K153" i="17"/>
  <c r="L153" i="17" s="1"/>
  <c r="K154" i="17"/>
  <c r="L154" i="17" s="1"/>
  <c r="K155" i="17"/>
  <c r="L155" i="17" s="1"/>
  <c r="K156" i="17"/>
  <c r="L156" i="17" s="1"/>
  <c r="K157" i="17"/>
  <c r="L157" i="17" s="1"/>
  <c r="K158" i="17"/>
  <c r="L158" i="17" s="1"/>
  <c r="K159" i="17"/>
  <c r="L159" i="17" s="1"/>
  <c r="K160" i="17"/>
  <c r="L160" i="17" s="1"/>
  <c r="K161" i="17"/>
  <c r="L161" i="17" s="1"/>
  <c r="K162" i="17"/>
  <c r="L162" i="17" s="1"/>
  <c r="K163" i="17"/>
  <c r="L163" i="17" s="1"/>
  <c r="K164" i="17"/>
  <c r="L164" i="17" s="1"/>
  <c r="K165" i="17"/>
  <c r="L165" i="17" s="1"/>
  <c r="K166" i="17"/>
  <c r="L166" i="17" s="1"/>
  <c r="K167" i="17"/>
  <c r="L167" i="17" s="1"/>
  <c r="K168" i="17"/>
  <c r="L168" i="17" s="1"/>
  <c r="K169" i="17"/>
  <c r="L169" i="17" s="1"/>
  <c r="K170" i="17"/>
  <c r="L170" i="17" s="1"/>
  <c r="K171" i="17"/>
  <c r="L171" i="17" s="1"/>
  <c r="K172" i="17"/>
  <c r="L172" i="17" s="1"/>
  <c r="K173" i="17"/>
  <c r="L173" i="17" s="1"/>
  <c r="K174" i="17"/>
  <c r="L174" i="17" s="1"/>
  <c r="K175" i="17"/>
  <c r="L175" i="17" s="1"/>
  <c r="K176" i="17"/>
  <c r="L176" i="17" s="1"/>
  <c r="K177" i="17"/>
  <c r="L177" i="17" s="1"/>
  <c r="K178" i="17"/>
  <c r="L178" i="17" s="1"/>
  <c r="K179" i="17"/>
  <c r="L179" i="17" s="1"/>
  <c r="K180" i="17"/>
  <c r="L180" i="17" s="1"/>
  <c r="K181" i="17"/>
  <c r="L181" i="17" s="1"/>
  <c r="K182" i="17"/>
  <c r="L182" i="17" s="1"/>
  <c r="K183" i="17"/>
  <c r="L183" i="17" s="1"/>
  <c r="K184" i="17"/>
  <c r="L184" i="17" s="1"/>
  <c r="K185" i="17"/>
  <c r="L185" i="17" s="1"/>
  <c r="K186" i="17"/>
  <c r="L186" i="17" s="1"/>
  <c r="K187" i="17"/>
  <c r="L187" i="17" s="1"/>
  <c r="K188" i="17"/>
  <c r="L188" i="17" s="1"/>
  <c r="K189" i="17"/>
  <c r="L189" i="17" s="1"/>
  <c r="K190" i="17"/>
  <c r="L190" i="17" s="1"/>
  <c r="K191" i="17"/>
  <c r="L191" i="17" s="1"/>
  <c r="K192" i="17"/>
  <c r="L192" i="17" s="1"/>
  <c r="K193" i="17"/>
  <c r="L193" i="17" s="1"/>
  <c r="K194" i="17"/>
  <c r="L194" i="17" s="1"/>
  <c r="K195" i="17"/>
  <c r="L195" i="17" s="1"/>
  <c r="K196" i="17"/>
  <c r="L196" i="17" s="1"/>
  <c r="K197" i="17"/>
  <c r="L197" i="17" s="1"/>
  <c r="K198" i="17"/>
  <c r="L198" i="17" s="1"/>
  <c r="K199" i="17"/>
  <c r="L199" i="17" s="1"/>
  <c r="K200" i="17"/>
  <c r="L200" i="17" s="1"/>
  <c r="K201" i="17"/>
  <c r="L201" i="17" s="1"/>
  <c r="K202" i="17"/>
  <c r="L202" i="17" s="1"/>
  <c r="K203" i="17"/>
  <c r="L203" i="17" s="1"/>
  <c r="K204" i="17"/>
  <c r="L204" i="17" s="1"/>
  <c r="K205" i="17"/>
  <c r="L205" i="17" s="1"/>
  <c r="K206" i="17"/>
  <c r="L206" i="17" s="1"/>
  <c r="K207" i="17"/>
  <c r="L207" i="17" s="1"/>
  <c r="K208" i="17"/>
  <c r="L208" i="17" s="1"/>
  <c r="K209" i="17"/>
  <c r="L209" i="17" s="1"/>
  <c r="K210" i="17"/>
  <c r="L210" i="17" s="1"/>
  <c r="K211" i="17"/>
  <c r="L211" i="17" s="1"/>
  <c r="K212" i="17"/>
  <c r="L212" i="17" s="1"/>
  <c r="K213" i="17"/>
  <c r="L213" i="17" s="1"/>
  <c r="K214" i="17"/>
  <c r="L214" i="17" s="1"/>
  <c r="K215" i="17"/>
  <c r="L215" i="17" s="1"/>
  <c r="K216" i="17"/>
  <c r="L216" i="17" s="1"/>
  <c r="K217" i="17"/>
  <c r="L217" i="17" s="1"/>
  <c r="K218" i="17"/>
  <c r="L218" i="17" s="1"/>
  <c r="K219" i="17"/>
  <c r="L219" i="17" s="1"/>
  <c r="K220" i="17"/>
  <c r="L220" i="17" s="1"/>
  <c r="K221" i="17"/>
  <c r="L221" i="17" s="1"/>
  <c r="K222" i="17"/>
  <c r="L222" i="17" s="1"/>
  <c r="K223" i="17"/>
  <c r="L223" i="17" s="1"/>
  <c r="K224" i="17"/>
  <c r="L224" i="17" s="1"/>
  <c r="K225" i="17"/>
  <c r="L225" i="17" s="1"/>
  <c r="K226" i="17"/>
  <c r="L226" i="17" s="1"/>
  <c r="K227" i="17"/>
  <c r="L227" i="17" s="1"/>
  <c r="K228" i="17"/>
  <c r="L228" i="17" s="1"/>
  <c r="K229" i="17"/>
  <c r="L229" i="17" s="1"/>
  <c r="K230" i="17"/>
  <c r="L230" i="17" s="1"/>
  <c r="K231" i="17"/>
  <c r="L231" i="17" s="1"/>
  <c r="K232" i="17"/>
  <c r="L232" i="17" s="1"/>
  <c r="K233" i="17"/>
  <c r="L233" i="17" s="1"/>
  <c r="K234" i="17"/>
  <c r="L234" i="17" s="1"/>
  <c r="K235" i="17"/>
  <c r="L235" i="17" s="1"/>
  <c r="K236" i="17"/>
  <c r="L236" i="17" s="1"/>
  <c r="K237" i="17"/>
  <c r="L237" i="17" s="1"/>
  <c r="K238" i="17"/>
  <c r="L238" i="17" s="1"/>
  <c r="K239" i="17"/>
  <c r="L239" i="17" s="1"/>
  <c r="K240" i="17"/>
  <c r="L240" i="17" s="1"/>
  <c r="K241" i="17"/>
  <c r="L241" i="17" s="1"/>
  <c r="K242" i="17"/>
  <c r="L242" i="17" s="1"/>
  <c r="K243" i="17"/>
  <c r="L243" i="17" s="1"/>
  <c r="K244" i="17"/>
  <c r="L244" i="17" s="1"/>
  <c r="K245" i="17"/>
  <c r="L245" i="17" s="1"/>
  <c r="K246" i="17"/>
  <c r="L246" i="17" s="1"/>
  <c r="K247" i="17"/>
  <c r="L247" i="17" s="1"/>
  <c r="K248" i="17"/>
  <c r="L248" i="17" s="1"/>
  <c r="K249" i="17"/>
  <c r="L249" i="17" s="1"/>
  <c r="K250" i="17"/>
  <c r="L250" i="17" s="1"/>
  <c r="K251" i="17"/>
  <c r="L251" i="17" s="1"/>
  <c r="K252" i="17"/>
  <c r="L252" i="17" s="1"/>
  <c r="K253" i="17"/>
  <c r="L253" i="17" s="1"/>
  <c r="K254" i="17"/>
  <c r="L254" i="17" s="1"/>
  <c r="K255" i="17"/>
  <c r="L255" i="17" s="1"/>
  <c r="K256" i="17"/>
  <c r="L256" i="17" s="1"/>
  <c r="K257" i="17"/>
  <c r="L257" i="17" s="1"/>
  <c r="K258" i="17"/>
  <c r="L258" i="17" s="1"/>
  <c r="K259" i="17"/>
  <c r="L259" i="17" s="1"/>
  <c r="K260" i="17"/>
  <c r="L260" i="17" s="1"/>
  <c r="K261" i="17"/>
  <c r="L261" i="17" s="1"/>
  <c r="K262" i="17"/>
  <c r="L262" i="17" s="1"/>
  <c r="K263" i="17"/>
  <c r="L263" i="17" s="1"/>
  <c r="K264" i="17"/>
  <c r="L264" i="17" s="1"/>
  <c r="K265" i="17"/>
  <c r="L265" i="17" s="1"/>
  <c r="K266" i="17"/>
  <c r="L266" i="17" s="1"/>
  <c r="K267" i="17"/>
  <c r="L267" i="17" s="1"/>
  <c r="K268" i="17"/>
  <c r="L268" i="17" s="1"/>
  <c r="K269" i="17"/>
  <c r="L269" i="17" s="1"/>
  <c r="K270" i="17"/>
  <c r="L270" i="17" s="1"/>
  <c r="K271" i="17"/>
  <c r="L271" i="17" s="1"/>
  <c r="K272" i="17"/>
  <c r="L272" i="17" s="1"/>
  <c r="K273" i="17"/>
  <c r="L273" i="17" s="1"/>
  <c r="K274" i="17"/>
  <c r="L274" i="17" s="1"/>
  <c r="K275" i="17"/>
  <c r="L275" i="17" s="1"/>
  <c r="K276" i="17"/>
  <c r="L276" i="17" s="1"/>
  <c r="K277" i="17"/>
  <c r="L277" i="17" s="1"/>
  <c r="K278" i="17"/>
  <c r="L278" i="17" s="1"/>
  <c r="K279" i="17"/>
  <c r="L279" i="17" s="1"/>
  <c r="K280" i="17"/>
  <c r="L280" i="17" s="1"/>
  <c r="K281" i="17"/>
  <c r="L281" i="17" s="1"/>
  <c r="K282" i="17"/>
  <c r="L282" i="17" s="1"/>
  <c r="K283" i="17"/>
  <c r="L283" i="17" s="1"/>
  <c r="K284" i="17"/>
  <c r="L284" i="17" s="1"/>
  <c r="K285" i="17"/>
  <c r="L285" i="17" s="1"/>
  <c r="K286" i="17"/>
  <c r="L286" i="17" s="1"/>
  <c r="K287" i="17"/>
  <c r="L287" i="17" s="1"/>
  <c r="K288" i="17"/>
  <c r="L288" i="17" s="1"/>
  <c r="K289" i="17"/>
  <c r="L289" i="17" s="1"/>
  <c r="K290" i="17"/>
  <c r="L290" i="17" s="1"/>
  <c r="K291" i="17"/>
  <c r="L291" i="17" s="1"/>
  <c r="K292" i="17"/>
  <c r="L292" i="17" s="1"/>
  <c r="K293" i="17"/>
  <c r="L293" i="17" s="1"/>
  <c r="K294" i="17"/>
  <c r="L294" i="17" s="1"/>
  <c r="K295" i="17"/>
  <c r="L295" i="17" s="1"/>
  <c r="K296" i="17"/>
  <c r="L296" i="17" s="1"/>
  <c r="K297" i="17"/>
  <c r="L297" i="17" s="1"/>
  <c r="K298" i="17"/>
  <c r="L298" i="17" s="1"/>
  <c r="K299" i="17"/>
  <c r="L299" i="17" s="1"/>
  <c r="K300" i="17"/>
  <c r="L300" i="17" s="1"/>
  <c r="K301" i="17"/>
  <c r="L301" i="17" s="1"/>
  <c r="K302" i="17"/>
  <c r="L302" i="17" s="1"/>
  <c r="K303" i="17"/>
  <c r="L303" i="17" s="1"/>
  <c r="K304" i="17"/>
  <c r="L304" i="17" s="1"/>
  <c r="K305" i="17"/>
  <c r="L305" i="17" s="1"/>
  <c r="K306" i="17"/>
  <c r="L306" i="17" s="1"/>
  <c r="K307" i="17"/>
  <c r="L307" i="17" s="1"/>
  <c r="K308" i="17"/>
  <c r="L308" i="17" s="1"/>
  <c r="K309" i="17"/>
  <c r="L309" i="17" s="1"/>
  <c r="K310" i="17"/>
  <c r="L310" i="17" s="1"/>
  <c r="K311" i="17"/>
  <c r="L311" i="17" s="1"/>
  <c r="K312" i="17"/>
  <c r="L312" i="17" s="1"/>
  <c r="K313" i="17"/>
  <c r="L313" i="17" s="1"/>
  <c r="K314" i="17"/>
  <c r="L314" i="17" s="1"/>
  <c r="K315" i="17"/>
  <c r="L315" i="17" s="1"/>
  <c r="K316" i="17"/>
  <c r="L316" i="17" s="1"/>
  <c r="K317" i="17"/>
  <c r="L317" i="17" s="1"/>
  <c r="K318" i="17"/>
  <c r="L318" i="17" s="1"/>
  <c r="K319" i="17"/>
  <c r="L319" i="17" s="1"/>
  <c r="K320" i="17"/>
  <c r="L320" i="17" s="1"/>
  <c r="K321" i="17"/>
  <c r="L321" i="17" s="1"/>
  <c r="K322" i="17"/>
  <c r="L322" i="17" s="1"/>
  <c r="K323" i="17"/>
  <c r="L323" i="17" s="1"/>
  <c r="K324" i="17"/>
  <c r="L324" i="17" s="1"/>
  <c r="K325" i="17"/>
  <c r="L325" i="17" s="1"/>
  <c r="K326" i="17"/>
  <c r="L326" i="17" s="1"/>
  <c r="K327" i="17"/>
  <c r="L327" i="17" s="1"/>
  <c r="K328" i="17"/>
  <c r="L328" i="17" s="1"/>
  <c r="K329" i="17"/>
  <c r="L329" i="17" s="1"/>
  <c r="K330" i="17"/>
  <c r="L330" i="17" s="1"/>
  <c r="K331" i="17"/>
  <c r="L331" i="17" s="1"/>
  <c r="K332" i="17"/>
  <c r="L332" i="17" s="1"/>
  <c r="K333" i="17"/>
  <c r="L333" i="17" s="1"/>
  <c r="K334" i="17"/>
  <c r="L334" i="17" s="1"/>
  <c r="K335" i="17"/>
  <c r="L335" i="17" s="1"/>
  <c r="K336" i="17"/>
  <c r="L336" i="17" s="1"/>
  <c r="K337" i="17"/>
  <c r="L337" i="17" s="1"/>
  <c r="K338" i="17"/>
  <c r="L338" i="17" s="1"/>
  <c r="K339" i="17"/>
  <c r="L339" i="17" s="1"/>
  <c r="K340" i="17"/>
  <c r="L340" i="17" s="1"/>
  <c r="K341" i="17"/>
  <c r="L341" i="17" s="1"/>
  <c r="K342" i="17"/>
  <c r="L342" i="17" s="1"/>
  <c r="K343" i="17"/>
  <c r="L343" i="17" s="1"/>
  <c r="K344" i="17"/>
  <c r="L344" i="17" s="1"/>
  <c r="K345" i="17"/>
  <c r="L345" i="17" s="1"/>
  <c r="K346" i="17"/>
  <c r="L346" i="17" s="1"/>
  <c r="K347" i="17"/>
  <c r="L347" i="17" s="1"/>
  <c r="K348" i="17"/>
  <c r="L348" i="17" s="1"/>
  <c r="K349" i="17"/>
  <c r="L349" i="17" s="1"/>
  <c r="K350" i="17"/>
  <c r="L350" i="17" s="1"/>
  <c r="K351" i="17"/>
  <c r="L351" i="17" s="1"/>
  <c r="K352" i="17"/>
  <c r="L352" i="17" s="1"/>
  <c r="K353" i="17"/>
  <c r="L353" i="17" s="1"/>
  <c r="K354" i="17"/>
  <c r="L354" i="17" s="1"/>
  <c r="K355" i="17"/>
  <c r="L355" i="17" s="1"/>
  <c r="K356" i="17"/>
  <c r="L356" i="17" s="1"/>
  <c r="K357" i="17"/>
  <c r="L357" i="17" s="1"/>
  <c r="K358" i="17"/>
  <c r="L358" i="17" s="1"/>
  <c r="K359" i="17"/>
  <c r="L359" i="17" s="1"/>
  <c r="K360" i="17"/>
  <c r="L360" i="17" s="1"/>
  <c r="K361" i="17"/>
  <c r="L361" i="17" s="1"/>
  <c r="C378" i="15"/>
  <c r="D378" i="15" s="1"/>
  <c r="E378" i="15" s="1"/>
  <c r="K15" i="17"/>
  <c r="L15" i="17" s="1"/>
  <c r="C297" i="15" l="1"/>
  <c r="D297" i="15" s="1"/>
  <c r="E297" i="15" s="1"/>
  <c r="C154" i="15"/>
  <c r="D154" i="15" s="1"/>
  <c r="E154" i="15" s="1"/>
  <c r="C141" i="15"/>
  <c r="D141" i="15" s="1"/>
  <c r="E141" i="15" s="1"/>
  <c r="C247" i="15"/>
  <c r="D247" i="15" s="1"/>
  <c r="E247" i="15" s="1"/>
  <c r="C91" i="15"/>
  <c r="D91" i="15" s="1"/>
  <c r="E91" i="15" s="1"/>
  <c r="C231" i="15"/>
  <c r="D231" i="15" s="1"/>
  <c r="E231" i="15" s="1"/>
  <c r="C218" i="15"/>
  <c r="D218" i="15" s="1"/>
  <c r="E218" i="15" s="1"/>
  <c r="C75" i="15"/>
  <c r="D75" i="15" s="1"/>
  <c r="E75" i="15" s="1"/>
  <c r="C62" i="15"/>
  <c r="D62" i="15" s="1"/>
  <c r="E62" i="15" s="1"/>
  <c r="C360" i="15"/>
  <c r="D360" i="15" s="1"/>
  <c r="E360" i="15" s="1"/>
  <c r="C295" i="15"/>
  <c r="D295" i="15" s="1"/>
  <c r="E295" i="15" s="1"/>
  <c r="C152" i="15"/>
  <c r="D152" i="15" s="1"/>
  <c r="E152" i="15" s="1"/>
  <c r="C139" i="15"/>
  <c r="D139" i="15" s="1"/>
  <c r="E139" i="15" s="1"/>
  <c r="C195" i="15"/>
  <c r="D195" i="15" s="1"/>
  <c r="E195" i="15" s="1"/>
  <c r="C78" i="15"/>
  <c r="D78" i="15" s="1"/>
  <c r="E78" i="15" s="1"/>
  <c r="C306" i="15"/>
  <c r="C150" i="15"/>
  <c r="C137" i="15"/>
  <c r="C138" i="15" s="1"/>
  <c r="D138" i="15" s="1"/>
  <c r="E138" i="15" s="1"/>
  <c r="C221" i="15"/>
  <c r="D221" i="15" s="1"/>
  <c r="E221" i="15" s="1"/>
  <c r="C39" i="15"/>
  <c r="D39" i="15" s="1"/>
  <c r="E39" i="15" s="1"/>
  <c r="C331" i="15"/>
  <c r="D331" i="15" s="1"/>
  <c r="E331" i="15" s="1"/>
  <c r="C318" i="15"/>
  <c r="D318" i="15" s="1"/>
  <c r="E318" i="15" s="1"/>
  <c r="C162" i="15"/>
  <c r="D162" i="15" s="1"/>
  <c r="E162" i="15" s="1"/>
  <c r="C19" i="15"/>
  <c r="D19" i="15" s="1"/>
  <c r="E19" i="15" s="1"/>
  <c r="C6" i="15"/>
  <c r="D6" i="15" s="1"/>
  <c r="E6" i="15" s="1"/>
  <c r="C330" i="15"/>
  <c r="D330" i="15" s="1"/>
  <c r="E330" i="15" s="1"/>
  <c r="C317" i="15"/>
  <c r="D317" i="15" s="1"/>
  <c r="E317" i="15" s="1"/>
  <c r="C174" i="15"/>
  <c r="D174" i="15" s="1"/>
  <c r="E174" i="15" s="1"/>
  <c r="C161" i="15"/>
  <c r="D161" i="15" s="1"/>
  <c r="E161" i="15" s="1"/>
  <c r="C18" i="15"/>
  <c r="D18" i="15" s="1"/>
  <c r="E18" i="15" s="1"/>
  <c r="C5" i="15"/>
  <c r="D5" i="15" s="1"/>
  <c r="E5" i="15" s="1"/>
  <c r="C264" i="15"/>
  <c r="D264" i="15" s="1"/>
  <c r="E264" i="15" s="1"/>
  <c r="C251" i="15"/>
  <c r="D251" i="15" s="1"/>
  <c r="E251" i="15" s="1"/>
  <c r="C108" i="15"/>
  <c r="D108" i="15" s="1"/>
  <c r="E108" i="15" s="1"/>
  <c r="C368" i="15"/>
  <c r="D368" i="15" s="1"/>
  <c r="E368" i="15" s="1"/>
  <c r="C185" i="15"/>
  <c r="D185" i="15" s="1"/>
  <c r="E185" i="15" s="1"/>
  <c r="C42" i="15"/>
  <c r="D42" i="15" s="1"/>
  <c r="E42" i="15" s="1"/>
  <c r="C29" i="15"/>
  <c r="D29" i="15" s="1"/>
  <c r="E29" i="15" s="1"/>
  <c r="C52" i="15"/>
  <c r="D52" i="15" s="1"/>
  <c r="E52" i="15" s="1"/>
  <c r="C302" i="15"/>
  <c r="D302" i="15" s="1"/>
  <c r="E302" i="15" s="1"/>
  <c r="C366" i="15"/>
  <c r="D366" i="15" s="1"/>
  <c r="E366" i="15" s="1"/>
  <c r="C301" i="15"/>
  <c r="D301" i="15" s="1"/>
  <c r="E301" i="15" s="1"/>
  <c r="C197" i="15"/>
  <c r="D197" i="15" s="1"/>
  <c r="E197" i="15" s="1"/>
  <c r="C158" i="15"/>
  <c r="D158" i="15" s="1"/>
  <c r="E158" i="15" s="1"/>
  <c r="C132" i="15"/>
  <c r="D132" i="15" s="1"/>
  <c r="E132" i="15" s="1"/>
  <c r="C106" i="15"/>
  <c r="D106" i="15" s="1"/>
  <c r="E106" i="15" s="1"/>
  <c r="C15" i="15"/>
  <c r="D15" i="15" s="1"/>
  <c r="E15" i="15" s="1"/>
  <c r="C208" i="15"/>
  <c r="D208" i="15" s="1"/>
  <c r="E208" i="15" s="1"/>
  <c r="C77" i="15"/>
  <c r="D77" i="15" s="1"/>
  <c r="E77" i="15" s="1"/>
  <c r="C340" i="15"/>
  <c r="D340" i="15" s="1"/>
  <c r="E340" i="15" s="1"/>
  <c r="C314" i="15"/>
  <c r="D314" i="15" s="1"/>
  <c r="E314" i="15" s="1"/>
  <c r="C365" i="15"/>
  <c r="D365" i="15" s="1"/>
  <c r="E365" i="15" s="1"/>
  <c r="C352" i="15"/>
  <c r="D352" i="15" s="1"/>
  <c r="E352" i="15" s="1"/>
  <c r="C313" i="15"/>
  <c r="D313" i="15" s="1"/>
  <c r="E313" i="15" s="1"/>
  <c r="C300" i="15"/>
  <c r="D300" i="15" s="1"/>
  <c r="E300" i="15" s="1"/>
  <c r="C235" i="15"/>
  <c r="D235" i="15" s="1"/>
  <c r="E235" i="15" s="1"/>
  <c r="C209" i="15"/>
  <c r="D209" i="15" s="1"/>
  <c r="E209" i="15" s="1"/>
  <c r="C196" i="15"/>
  <c r="D196" i="15" s="1"/>
  <c r="E196" i="15" s="1"/>
  <c r="C144" i="15"/>
  <c r="D144" i="15" s="1"/>
  <c r="E144" i="15" s="1"/>
  <c r="C79" i="15"/>
  <c r="D79" i="15" s="1"/>
  <c r="E79" i="15" s="1"/>
  <c r="C40" i="15"/>
  <c r="D40" i="15" s="1"/>
  <c r="E40" i="15" s="1"/>
  <c r="C14" i="15"/>
  <c r="D14" i="15" s="1"/>
  <c r="E14" i="15" s="1"/>
  <c r="C323" i="15"/>
  <c r="D323" i="15" s="1"/>
  <c r="E323" i="15" s="1"/>
  <c r="C310" i="15"/>
  <c r="D310" i="15" s="1"/>
  <c r="E310" i="15" s="1"/>
  <c r="C271" i="15"/>
  <c r="D271" i="15" s="1"/>
  <c r="E271" i="15" s="1"/>
  <c r="C167" i="15"/>
  <c r="D167" i="15" s="1"/>
  <c r="E167" i="15" s="1"/>
  <c r="C115" i="15"/>
  <c r="D115" i="15" s="1"/>
  <c r="E115" i="15" s="1"/>
  <c r="C11" i="15"/>
  <c r="D11" i="15" s="1"/>
  <c r="E11" i="15" s="1"/>
  <c r="C233" i="15"/>
  <c r="D233" i="15" s="1"/>
  <c r="E233" i="15" s="1"/>
  <c r="C38" i="15"/>
  <c r="D38" i="15" s="1"/>
  <c r="E38" i="15" s="1"/>
  <c r="C296" i="15"/>
  <c r="D296" i="15" s="1"/>
  <c r="E296" i="15" s="1"/>
  <c r="C244" i="15"/>
  <c r="D244" i="15" s="1"/>
  <c r="E244" i="15" s="1"/>
  <c r="C140" i="15"/>
  <c r="D140" i="15" s="1"/>
  <c r="E140" i="15" s="1"/>
  <c r="C127" i="15"/>
  <c r="D127" i="15" s="1"/>
  <c r="E127" i="15" s="1"/>
  <c r="C88" i="15"/>
  <c r="D88" i="15" s="1"/>
  <c r="E88" i="15" s="1"/>
  <c r="C256" i="15"/>
  <c r="D256" i="15" s="1"/>
  <c r="E256" i="15" s="1"/>
  <c r="C204" i="15"/>
  <c r="D204" i="15" s="1"/>
  <c r="E204" i="15" s="1"/>
  <c r="C100" i="15"/>
  <c r="D100" i="15" s="1"/>
  <c r="E100" i="15" s="1"/>
  <c r="C87" i="15"/>
  <c r="D87" i="15" s="1"/>
  <c r="E87" i="15" s="1"/>
  <c r="C48" i="15"/>
  <c r="D48" i="15" s="1"/>
  <c r="E48" i="15" s="1"/>
  <c r="C111" i="15"/>
  <c r="C112" i="15" s="1"/>
  <c r="D112" i="15" s="1"/>
  <c r="E112" i="15" s="1"/>
  <c r="C370" i="15"/>
  <c r="D370" i="15" s="1"/>
  <c r="E370" i="15" s="1"/>
  <c r="C266" i="15"/>
  <c r="D266" i="15" s="1"/>
  <c r="E266" i="15" s="1"/>
  <c r="C253" i="15"/>
  <c r="D253" i="15" s="1"/>
  <c r="E253" i="15" s="1"/>
  <c r="C214" i="15"/>
  <c r="D214" i="15" s="1"/>
  <c r="E214" i="15" s="1"/>
  <c r="C110" i="15"/>
  <c r="D110" i="15" s="1"/>
  <c r="E110" i="15" s="1"/>
  <c r="C97" i="15"/>
  <c r="D97" i="15" s="1"/>
  <c r="E97" i="15" s="1"/>
  <c r="C58" i="15"/>
  <c r="D58" i="15" s="1"/>
  <c r="E58" i="15" s="1"/>
  <c r="C124" i="15"/>
  <c r="C125" i="15" s="1"/>
  <c r="D125" i="15" s="1"/>
  <c r="E125" i="15" s="1"/>
  <c r="C33" i="15"/>
  <c r="C343" i="15"/>
  <c r="D343" i="15" s="1"/>
  <c r="E343" i="15" s="1"/>
  <c r="C239" i="15"/>
  <c r="D239" i="15" s="1"/>
  <c r="E239" i="15" s="1"/>
  <c r="C226" i="15"/>
  <c r="D226" i="15" s="1"/>
  <c r="E226" i="15" s="1"/>
  <c r="C187" i="15"/>
  <c r="D187" i="15" s="1"/>
  <c r="E187" i="15" s="1"/>
  <c r="C70" i="15"/>
  <c r="D70" i="15" s="1"/>
  <c r="E70" i="15" s="1"/>
  <c r="C31" i="15"/>
  <c r="D31" i="15" s="1"/>
  <c r="E31" i="15" s="1"/>
  <c r="C85" i="15"/>
  <c r="C86" i="15" s="1"/>
  <c r="D86" i="15" s="1"/>
  <c r="E86" i="15" s="1"/>
  <c r="C355" i="15"/>
  <c r="D355" i="15" s="1"/>
  <c r="E355" i="15" s="1"/>
  <c r="C316" i="15"/>
  <c r="D316" i="15" s="1"/>
  <c r="E316" i="15" s="1"/>
  <c r="C212" i="15"/>
  <c r="D212" i="15" s="1"/>
  <c r="E212" i="15" s="1"/>
  <c r="C199" i="15"/>
  <c r="D199" i="15" s="1"/>
  <c r="E199" i="15" s="1"/>
  <c r="C160" i="15"/>
  <c r="D160" i="15" s="1"/>
  <c r="E160" i="15" s="1"/>
  <c r="C56" i="15"/>
  <c r="D56" i="15" s="1"/>
  <c r="E56" i="15" s="1"/>
  <c r="C43" i="15"/>
  <c r="D43" i="15" s="1"/>
  <c r="E43" i="15" s="1"/>
  <c r="C4" i="15"/>
  <c r="D4" i="15" s="1"/>
  <c r="E4" i="15" s="1"/>
  <c r="C328" i="15"/>
  <c r="D328" i="15" s="1"/>
  <c r="E328" i="15" s="1"/>
  <c r="C315" i="15"/>
  <c r="D315" i="15" s="1"/>
  <c r="E315" i="15" s="1"/>
  <c r="C276" i="15"/>
  <c r="D276" i="15" s="1"/>
  <c r="E276" i="15" s="1"/>
  <c r="C172" i="15"/>
  <c r="D172" i="15" s="1"/>
  <c r="E172" i="15" s="1"/>
  <c r="C159" i="15"/>
  <c r="D159" i="15" s="1"/>
  <c r="E159" i="15" s="1"/>
  <c r="C120" i="15"/>
  <c r="D120" i="15" s="1"/>
  <c r="E120" i="15" s="1"/>
  <c r="C16" i="15"/>
  <c r="D16" i="15" s="1"/>
  <c r="E16" i="15" s="1"/>
  <c r="C3" i="15"/>
  <c r="D3" i="15" s="1"/>
  <c r="E3" i="15" s="1"/>
  <c r="C327" i="15"/>
  <c r="D327" i="15" s="1"/>
  <c r="E327" i="15" s="1"/>
  <c r="C275" i="15"/>
  <c r="D275" i="15" s="1"/>
  <c r="E275" i="15" s="1"/>
  <c r="C171" i="15"/>
  <c r="D171" i="15" s="1"/>
  <c r="E171" i="15" s="1"/>
  <c r="C119" i="15"/>
  <c r="D119" i="15" s="1"/>
  <c r="E119" i="15" s="1"/>
  <c r="C337" i="15"/>
  <c r="D337" i="15" s="1"/>
  <c r="E337" i="15" s="1"/>
  <c r="C241" i="15"/>
  <c r="C72" i="15"/>
  <c r="C73" i="15" s="1"/>
  <c r="D73" i="15" s="1"/>
  <c r="E73" i="15" s="1"/>
  <c r="C287" i="15"/>
  <c r="D287" i="15" s="1"/>
  <c r="E287" i="15" s="1"/>
  <c r="C248" i="15"/>
  <c r="D248" i="15" s="1"/>
  <c r="E248" i="15" s="1"/>
  <c r="C131" i="15"/>
  <c r="D131" i="15" s="1"/>
  <c r="E131" i="15" s="1"/>
  <c r="C92" i="15"/>
  <c r="D92" i="15" s="1"/>
  <c r="E92" i="15" s="1"/>
  <c r="C311" i="15"/>
  <c r="D311" i="15" s="1"/>
  <c r="E311" i="15" s="1"/>
  <c r="C155" i="15"/>
  <c r="D155" i="15" s="1"/>
  <c r="E155" i="15" s="1"/>
  <c r="C345" i="15"/>
  <c r="C346" i="15" s="1"/>
  <c r="D346" i="15" s="1"/>
  <c r="E346" i="15" s="1"/>
  <c r="C98" i="15"/>
  <c r="C312" i="15"/>
  <c r="D312" i="15" s="1"/>
  <c r="E312" i="15" s="1"/>
  <c r="C299" i="15"/>
  <c r="D299" i="15" s="1"/>
  <c r="E299" i="15" s="1"/>
  <c r="C260" i="15"/>
  <c r="D260" i="15" s="1"/>
  <c r="E260" i="15" s="1"/>
  <c r="C234" i="15"/>
  <c r="D234" i="15" s="1"/>
  <c r="E234" i="15" s="1"/>
  <c r="C169" i="15"/>
  <c r="D169" i="15" s="1"/>
  <c r="E169" i="15" s="1"/>
  <c r="C156" i="15"/>
  <c r="D156" i="15" s="1"/>
  <c r="E156" i="15" s="1"/>
  <c r="C143" i="15"/>
  <c r="D143" i="15" s="1"/>
  <c r="E143" i="15" s="1"/>
  <c r="C117" i="15"/>
  <c r="D117" i="15" s="1"/>
  <c r="E117" i="15" s="1"/>
  <c r="C104" i="15"/>
  <c r="D104" i="15" s="1"/>
  <c r="E104" i="15" s="1"/>
  <c r="C65" i="15"/>
  <c r="D65" i="15" s="1"/>
  <c r="E65" i="15" s="1"/>
  <c r="C26" i="15"/>
  <c r="D26" i="15" s="1"/>
  <c r="E26" i="15" s="1"/>
  <c r="C13" i="15"/>
  <c r="D13" i="15" s="1"/>
  <c r="E13" i="15" s="1"/>
  <c r="C344" i="15"/>
  <c r="D344" i="15" s="1"/>
  <c r="E344" i="15" s="1"/>
  <c r="C292" i="15"/>
  <c r="D292" i="15" s="1"/>
  <c r="E292" i="15" s="1"/>
  <c r="C279" i="15"/>
  <c r="D279" i="15" s="1"/>
  <c r="E279" i="15" s="1"/>
  <c r="C188" i="15"/>
  <c r="D188" i="15" s="1"/>
  <c r="E188" i="15" s="1"/>
  <c r="C175" i="15"/>
  <c r="D175" i="15" s="1"/>
  <c r="E175" i="15" s="1"/>
  <c r="C149" i="15"/>
  <c r="D149" i="15" s="1"/>
  <c r="E149" i="15" s="1"/>
  <c r="C136" i="15"/>
  <c r="D136" i="15" s="1"/>
  <c r="E136" i="15" s="1"/>
  <c r="C123" i="15"/>
  <c r="D123" i="15" s="1"/>
  <c r="E123" i="15" s="1"/>
  <c r="C267" i="15"/>
  <c r="C268" i="15" s="1"/>
  <c r="D268" i="15" s="1"/>
  <c r="E268" i="15" s="1"/>
  <c r="C146" i="15"/>
  <c r="D146" i="15" s="1"/>
  <c r="E146" i="15" s="1"/>
  <c r="C107" i="15"/>
  <c r="D107" i="15" s="1"/>
  <c r="E107" i="15" s="1"/>
  <c r="C94" i="15"/>
  <c r="D94" i="15" s="1"/>
  <c r="E94" i="15" s="1"/>
  <c r="C81" i="15"/>
  <c r="D81" i="15" s="1"/>
  <c r="E81" i="15" s="1"/>
  <c r="C319" i="15"/>
  <c r="C278" i="15"/>
  <c r="D278" i="15" s="1"/>
  <c r="E278" i="15" s="1"/>
  <c r="C134" i="15"/>
  <c r="D134" i="15" s="1"/>
  <c r="E134" i="15" s="1"/>
  <c r="C354" i="15"/>
  <c r="D354" i="15" s="1"/>
  <c r="E354" i="15" s="1"/>
  <c r="C353" i="15"/>
  <c r="D353" i="15" s="1"/>
  <c r="E353" i="15" s="1"/>
  <c r="C223" i="15"/>
  <c r="D223" i="15" s="1"/>
  <c r="E223" i="15" s="1"/>
  <c r="C210" i="15"/>
  <c r="D210" i="15" s="1"/>
  <c r="E210" i="15" s="1"/>
  <c r="C41" i="15"/>
  <c r="D41" i="15" s="1"/>
  <c r="E41" i="15" s="1"/>
  <c r="C215" i="15"/>
  <c r="C148" i="15"/>
  <c r="D148" i="15" s="1"/>
  <c r="E148" i="15" s="1"/>
  <c r="C17" i="15"/>
  <c r="D17" i="15" s="1"/>
  <c r="E17" i="15" s="1"/>
  <c r="C224" i="15"/>
  <c r="D224" i="15" s="1"/>
  <c r="E224" i="15" s="1"/>
  <c r="C118" i="15"/>
  <c r="D118" i="15" s="1"/>
  <c r="E118" i="15" s="1"/>
  <c r="C66" i="15"/>
  <c r="D66" i="15" s="1"/>
  <c r="E66" i="15" s="1"/>
  <c r="C293" i="15"/>
  <c r="C189" i="15"/>
  <c r="C356" i="15"/>
  <c r="D356" i="15" s="1"/>
  <c r="E356" i="15" s="1"/>
  <c r="C225" i="15"/>
  <c r="D225" i="15" s="1"/>
  <c r="E225" i="15" s="1"/>
  <c r="C121" i="15"/>
  <c r="D121" i="15" s="1"/>
  <c r="E121" i="15" s="1"/>
  <c r="C69" i="15"/>
  <c r="D69" i="15" s="1"/>
  <c r="E69" i="15" s="1"/>
  <c r="C30" i="15"/>
  <c r="D30" i="15" s="1"/>
  <c r="E30" i="15" s="1"/>
  <c r="C341" i="15"/>
  <c r="D341" i="15" s="1"/>
  <c r="E341" i="15" s="1"/>
  <c r="C339" i="15"/>
  <c r="D339" i="15" s="1"/>
  <c r="E339" i="15" s="1"/>
  <c r="C326" i="15"/>
  <c r="D326" i="15" s="1"/>
  <c r="E326" i="15" s="1"/>
  <c r="C261" i="15"/>
  <c r="D261" i="15" s="1"/>
  <c r="E261" i="15" s="1"/>
  <c r="C338" i="15"/>
  <c r="D338" i="15" s="1"/>
  <c r="E338" i="15" s="1"/>
  <c r="C325" i="15"/>
  <c r="D325" i="15" s="1"/>
  <c r="E325" i="15" s="1"/>
  <c r="C286" i="15"/>
  <c r="D286" i="15" s="1"/>
  <c r="E286" i="15" s="1"/>
  <c r="C182" i="15"/>
  <c r="D182" i="15" s="1"/>
  <c r="E182" i="15" s="1"/>
  <c r="C130" i="15"/>
  <c r="D130" i="15" s="1"/>
  <c r="E130" i="15" s="1"/>
  <c r="C332" i="15"/>
  <c r="C252" i="15"/>
  <c r="D252" i="15" s="1"/>
  <c r="E252" i="15" s="1"/>
  <c r="C329" i="15"/>
  <c r="D329" i="15" s="1"/>
  <c r="E329" i="15" s="1"/>
  <c r="C238" i="15"/>
  <c r="D238" i="15" s="1"/>
  <c r="E238" i="15" s="1"/>
  <c r="C95" i="15"/>
  <c r="D95" i="15" s="1"/>
  <c r="E95" i="15" s="1"/>
  <c r="C289" i="15"/>
  <c r="D289" i="15" s="1"/>
  <c r="E289" i="15" s="1"/>
  <c r="C237" i="15"/>
  <c r="D237" i="15" s="1"/>
  <c r="E237" i="15" s="1"/>
  <c r="C363" i="15"/>
  <c r="D363" i="15" s="1"/>
  <c r="E363" i="15" s="1"/>
  <c r="C350" i="15"/>
  <c r="D350" i="15" s="1"/>
  <c r="E350" i="15" s="1"/>
  <c r="C324" i="15"/>
  <c r="D324" i="15" s="1"/>
  <c r="E324" i="15" s="1"/>
  <c r="C259" i="15"/>
  <c r="D259" i="15" s="1"/>
  <c r="E259" i="15" s="1"/>
  <c r="C246" i="15"/>
  <c r="D246" i="15" s="1"/>
  <c r="E246" i="15" s="1"/>
  <c r="C220" i="15"/>
  <c r="D220" i="15" s="1"/>
  <c r="E220" i="15" s="1"/>
  <c r="C207" i="15"/>
  <c r="D207" i="15" s="1"/>
  <c r="E207" i="15" s="1"/>
  <c r="C194" i="15"/>
  <c r="D194" i="15" s="1"/>
  <c r="E194" i="15" s="1"/>
  <c r="C181" i="15"/>
  <c r="D181" i="15" s="1"/>
  <c r="E181" i="15" s="1"/>
  <c r="C129" i="15"/>
  <c r="D129" i="15" s="1"/>
  <c r="E129" i="15" s="1"/>
  <c r="C103" i="15"/>
  <c r="D103" i="15" s="1"/>
  <c r="E103" i="15" s="1"/>
  <c r="C90" i="15"/>
  <c r="D90" i="15" s="1"/>
  <c r="E90" i="15" s="1"/>
  <c r="C64" i="15"/>
  <c r="D64" i="15" s="1"/>
  <c r="E64" i="15" s="1"/>
  <c r="C51" i="15"/>
  <c r="D51" i="15" s="1"/>
  <c r="E51" i="15" s="1"/>
  <c r="C25" i="15"/>
  <c r="D25" i="15" s="1"/>
  <c r="E25" i="15" s="1"/>
  <c r="C280" i="15"/>
  <c r="C281" i="15" s="1"/>
  <c r="D281" i="15" s="1"/>
  <c r="E281" i="15" s="1"/>
  <c r="C46" i="15"/>
  <c r="C47" i="15" s="1"/>
  <c r="D47" i="15" s="1"/>
  <c r="E47" i="15" s="1"/>
  <c r="C284" i="15"/>
  <c r="D284" i="15" s="1"/>
  <c r="E284" i="15" s="1"/>
  <c r="C232" i="15"/>
  <c r="D232" i="15" s="1"/>
  <c r="E232" i="15" s="1"/>
  <c r="C193" i="15"/>
  <c r="D193" i="15" s="1"/>
  <c r="E193" i="15" s="1"/>
  <c r="C180" i="15"/>
  <c r="D180" i="15" s="1"/>
  <c r="E180" i="15" s="1"/>
  <c r="C128" i="15"/>
  <c r="D128" i="15" s="1"/>
  <c r="E128" i="15" s="1"/>
  <c r="C102" i="15"/>
  <c r="D102" i="15" s="1"/>
  <c r="E102" i="15" s="1"/>
  <c r="C63" i="15"/>
  <c r="D63" i="15" s="1"/>
  <c r="E63" i="15" s="1"/>
  <c r="C50" i="15"/>
  <c r="D50" i="15" s="1"/>
  <c r="E50" i="15" s="1"/>
  <c r="C24" i="15"/>
  <c r="D24" i="15" s="1"/>
  <c r="E24" i="15" s="1"/>
  <c r="C265" i="15"/>
  <c r="D265" i="15" s="1"/>
  <c r="E265" i="15" s="1"/>
  <c r="C83" i="15"/>
  <c r="D83" i="15" s="1"/>
  <c r="E83" i="15" s="1"/>
  <c r="C258" i="15"/>
  <c r="D258" i="15" s="1"/>
  <c r="E258" i="15" s="1"/>
  <c r="C219" i="15"/>
  <c r="D219" i="15" s="1"/>
  <c r="E219" i="15" s="1"/>
  <c r="C374" i="15"/>
  <c r="D374" i="15" s="1"/>
  <c r="E374" i="15" s="1"/>
  <c r="C348" i="15"/>
  <c r="D348" i="15" s="1"/>
  <c r="E348" i="15" s="1"/>
  <c r="C322" i="15"/>
  <c r="D322" i="15" s="1"/>
  <c r="E322" i="15" s="1"/>
  <c r="C153" i="15"/>
  <c r="D153" i="15" s="1"/>
  <c r="E153" i="15" s="1"/>
  <c r="C114" i="15"/>
  <c r="D114" i="15" s="1"/>
  <c r="E114" i="15" s="1"/>
  <c r="C101" i="15"/>
  <c r="D101" i="15" s="1"/>
  <c r="E101" i="15" s="1"/>
  <c r="C49" i="15"/>
  <c r="D49" i="15" s="1"/>
  <c r="E49" i="15" s="1"/>
  <c r="C36" i="15"/>
  <c r="D36" i="15" s="1"/>
  <c r="E36" i="15" s="1"/>
  <c r="C10" i="15"/>
  <c r="D10" i="15" s="1"/>
  <c r="E10" i="15" s="1"/>
  <c r="C202" i="15"/>
  <c r="C200" i="15"/>
  <c r="D200" i="15" s="1"/>
  <c r="E200" i="15" s="1"/>
  <c r="C96" i="15"/>
  <c r="D96" i="15" s="1"/>
  <c r="E96" i="15" s="1"/>
  <c r="C349" i="15"/>
  <c r="D349" i="15" s="1"/>
  <c r="E349" i="15" s="1"/>
  <c r="C245" i="15"/>
  <c r="D245" i="15" s="1"/>
  <c r="E245" i="15" s="1"/>
  <c r="C206" i="15"/>
  <c r="D206" i="15" s="1"/>
  <c r="E206" i="15" s="1"/>
  <c r="C361" i="15"/>
  <c r="D361" i="15" s="1"/>
  <c r="E361" i="15" s="1"/>
  <c r="C335" i="15"/>
  <c r="D335" i="15" s="1"/>
  <c r="E335" i="15" s="1"/>
  <c r="C309" i="15"/>
  <c r="D309" i="15" s="1"/>
  <c r="E309" i="15" s="1"/>
  <c r="C283" i="15"/>
  <c r="D283" i="15" s="1"/>
  <c r="E283" i="15" s="1"/>
  <c r="C257" i="15"/>
  <c r="D257" i="15" s="1"/>
  <c r="E257" i="15" s="1"/>
  <c r="C192" i="15"/>
  <c r="D192" i="15" s="1"/>
  <c r="E192" i="15" s="1"/>
  <c r="C373" i="15"/>
  <c r="D373" i="15" s="1"/>
  <c r="E373" i="15" s="1"/>
  <c r="C347" i="15"/>
  <c r="D347" i="15" s="1"/>
  <c r="E347" i="15" s="1"/>
  <c r="C334" i="15"/>
  <c r="D334" i="15" s="1"/>
  <c r="E334" i="15" s="1"/>
  <c r="C321" i="15"/>
  <c r="D321" i="15" s="1"/>
  <c r="E321" i="15" s="1"/>
  <c r="C308" i="15"/>
  <c r="D308" i="15" s="1"/>
  <c r="E308" i="15" s="1"/>
  <c r="C282" i="15"/>
  <c r="D282" i="15" s="1"/>
  <c r="E282" i="15" s="1"/>
  <c r="C269" i="15"/>
  <c r="D269" i="15" s="1"/>
  <c r="E269" i="15" s="1"/>
  <c r="C243" i="15"/>
  <c r="D243" i="15" s="1"/>
  <c r="E243" i="15" s="1"/>
  <c r="C230" i="15"/>
  <c r="D230" i="15" s="1"/>
  <c r="E230" i="15" s="1"/>
  <c r="C217" i="15"/>
  <c r="D217" i="15" s="1"/>
  <c r="E217" i="15" s="1"/>
  <c r="C178" i="15"/>
  <c r="D178" i="15" s="1"/>
  <c r="E178" i="15" s="1"/>
  <c r="C165" i="15"/>
  <c r="D165" i="15" s="1"/>
  <c r="E165" i="15" s="1"/>
  <c r="C126" i="15"/>
  <c r="D126" i="15" s="1"/>
  <c r="E126" i="15" s="1"/>
  <c r="C113" i="15"/>
  <c r="D113" i="15" s="1"/>
  <c r="E113" i="15" s="1"/>
  <c r="C74" i="15"/>
  <c r="D74" i="15" s="1"/>
  <c r="E74" i="15" s="1"/>
  <c r="C61" i="15"/>
  <c r="D61" i="15" s="1"/>
  <c r="E61" i="15" s="1"/>
  <c r="C35" i="15"/>
  <c r="D35" i="15" s="1"/>
  <c r="E35" i="15" s="1"/>
  <c r="C22" i="15"/>
  <c r="D22" i="15" s="1"/>
  <c r="E22" i="15" s="1"/>
  <c r="C23" i="15"/>
  <c r="D23" i="15" s="1"/>
  <c r="E23" i="15" s="1"/>
  <c r="C9" i="15"/>
  <c r="D9" i="15" s="1"/>
  <c r="E9" i="15" s="1"/>
  <c r="C198" i="15"/>
  <c r="D198" i="15" s="1"/>
  <c r="E198" i="15" s="1"/>
  <c r="C59" i="15"/>
  <c r="C60" i="15" s="1"/>
  <c r="D60" i="15" s="1"/>
  <c r="E60" i="15" s="1"/>
  <c r="C222" i="15"/>
  <c r="D222" i="15" s="1"/>
  <c r="E222" i="15" s="1"/>
  <c r="C82" i="15"/>
  <c r="D82" i="15" s="1"/>
  <c r="E82" i="15" s="1"/>
  <c r="C45" i="15"/>
  <c r="D45" i="15" s="1"/>
  <c r="E45" i="15" s="1"/>
  <c r="C173" i="15"/>
  <c r="D173" i="15" s="1"/>
  <c r="E173" i="15" s="1"/>
  <c r="C358" i="15"/>
  <c r="C359" i="15" s="1"/>
  <c r="D359" i="15" s="1"/>
  <c r="E359" i="15" s="1"/>
  <c r="C170" i="15"/>
  <c r="D170" i="15" s="1"/>
  <c r="E170" i="15" s="1"/>
  <c r="C44" i="15"/>
  <c r="D44" i="15" s="1"/>
  <c r="E44" i="15" s="1"/>
  <c r="C201" i="15"/>
  <c r="D201" i="15" s="1"/>
  <c r="E201" i="15" s="1"/>
  <c r="C12" i="15"/>
  <c r="D12" i="15" s="1"/>
  <c r="E12" i="15" s="1"/>
  <c r="C298" i="15"/>
  <c r="D298" i="15" s="1"/>
  <c r="E298" i="15" s="1"/>
  <c r="C105" i="15"/>
  <c r="D105" i="15" s="1"/>
  <c r="E105" i="15" s="1"/>
  <c r="C336" i="15"/>
  <c r="D336" i="15" s="1"/>
  <c r="E336" i="15" s="1"/>
  <c r="C147" i="15"/>
  <c r="D147" i="15" s="1"/>
  <c r="E147" i="15" s="1"/>
  <c r="C80" i="15"/>
  <c r="D80" i="15" s="1"/>
  <c r="E80" i="15" s="1"/>
  <c r="C55" i="15"/>
  <c r="D55" i="15" s="1"/>
  <c r="E55" i="15" s="1"/>
  <c r="C135" i="15"/>
  <c r="D135" i="15" s="1"/>
  <c r="E135" i="15" s="1"/>
  <c r="C67" i="15"/>
  <c r="D67" i="15" s="1"/>
  <c r="E67" i="15" s="1"/>
  <c r="C54" i="15"/>
  <c r="D54" i="15" s="1"/>
  <c r="E54" i="15" s="1"/>
  <c r="C28" i="15"/>
  <c r="D28" i="15" s="1"/>
  <c r="E28" i="15" s="1"/>
  <c r="C89" i="15"/>
  <c r="D89" i="15" s="1"/>
  <c r="E89" i="15" s="1"/>
  <c r="C53" i="15"/>
  <c r="D53" i="15" s="1"/>
  <c r="E53" i="15" s="1"/>
  <c r="C109" i="15"/>
  <c r="D109" i="15" s="1"/>
  <c r="E109" i="15" s="1"/>
  <c r="C305" i="15"/>
  <c r="D305" i="15" s="1"/>
  <c r="E305" i="15" s="1"/>
  <c r="C254" i="15"/>
  <c r="C2" i="15"/>
  <c r="D2" i="15" s="1"/>
  <c r="E2" i="15" s="1"/>
  <c r="C240" i="15"/>
  <c r="D240" i="15" s="1"/>
  <c r="E240" i="15" s="1"/>
  <c r="C303" i="15"/>
  <c r="D303" i="15" s="1"/>
  <c r="E303" i="15" s="1"/>
  <c r="C290" i="15"/>
  <c r="D290" i="15" s="1"/>
  <c r="E290" i="15" s="1"/>
  <c r="C236" i="15"/>
  <c r="D236" i="15" s="1"/>
  <c r="E236" i="15" s="1"/>
  <c r="C367" i="15"/>
  <c r="D367" i="15" s="1"/>
  <c r="E367" i="15" s="1"/>
  <c r="C342" i="15"/>
  <c r="D342" i="15" s="1"/>
  <c r="E342" i="15" s="1"/>
  <c r="C228" i="15"/>
  <c r="C277" i="15"/>
  <c r="D277" i="15" s="1"/>
  <c r="E277" i="15" s="1"/>
  <c r="C176" i="15"/>
  <c r="C177" i="15" s="1"/>
  <c r="D177" i="15" s="1"/>
  <c r="E177" i="15" s="1"/>
  <c r="C163" i="15"/>
  <c r="C76" i="15"/>
  <c r="D76" i="15" s="1"/>
  <c r="E76" i="15" s="1"/>
  <c r="C377" i="15"/>
  <c r="D377" i="15" s="1"/>
  <c r="E377" i="15" s="1"/>
  <c r="C179" i="15"/>
  <c r="D179" i="15" s="1"/>
  <c r="E179" i="15" s="1"/>
  <c r="C274" i="15"/>
  <c r="D274" i="15" s="1"/>
  <c r="E274" i="15" s="1"/>
  <c r="C375" i="15"/>
  <c r="D375" i="15" s="1"/>
  <c r="E375" i="15" s="1"/>
  <c r="C273" i="15"/>
  <c r="D273" i="15" s="1"/>
  <c r="E273" i="15" s="1"/>
  <c r="C205" i="15"/>
  <c r="D205" i="15" s="1"/>
  <c r="E205" i="15" s="1"/>
  <c r="C191" i="15"/>
  <c r="D191" i="15" s="1"/>
  <c r="E191" i="15" s="1"/>
  <c r="C183" i="15"/>
  <c r="D183" i="15" s="1"/>
  <c r="E183" i="15" s="1"/>
  <c r="C37" i="15"/>
  <c r="D37" i="15" s="1"/>
  <c r="E37" i="15" s="1"/>
  <c r="C7" i="15"/>
  <c r="C291" i="15"/>
  <c r="D291" i="15" s="1"/>
  <c r="E291" i="15" s="1"/>
  <c r="C270" i="15"/>
  <c r="D270" i="15" s="1"/>
  <c r="E270" i="15" s="1"/>
  <c r="C211" i="15"/>
  <c r="D211" i="15" s="1"/>
  <c r="E211" i="15" s="1"/>
  <c r="C145" i="15"/>
  <c r="D145" i="15" s="1"/>
  <c r="E145" i="15" s="1"/>
  <c r="C142" i="15"/>
  <c r="D142" i="15" s="1"/>
  <c r="E142" i="15" s="1"/>
  <c r="C116" i="15"/>
  <c r="D116" i="15" s="1"/>
  <c r="E116" i="15" s="1"/>
  <c r="C57" i="15"/>
  <c r="D57" i="15" s="1"/>
  <c r="E57" i="15" s="1"/>
  <c r="C32" i="15"/>
  <c r="D32" i="15" s="1"/>
  <c r="E32" i="15" s="1"/>
  <c r="C213" i="15"/>
  <c r="D213" i="15" s="1"/>
  <c r="E213" i="15" s="1"/>
  <c r="C133" i="15"/>
  <c r="D133" i="15" s="1"/>
  <c r="E133" i="15" s="1"/>
  <c r="C122" i="15"/>
  <c r="D122" i="15" s="1"/>
  <c r="E122" i="15" s="1"/>
  <c r="C93" i="15"/>
  <c r="D93" i="15" s="1"/>
  <c r="E93" i="15" s="1"/>
  <c r="C71" i="15"/>
  <c r="D71" i="15" s="1"/>
  <c r="E71" i="15" s="1"/>
  <c r="C68" i="15"/>
  <c r="D68" i="15" s="1"/>
  <c r="E68" i="15" s="1"/>
  <c r="C20" i="15"/>
  <c r="C304" i="15"/>
  <c r="D304" i="15" s="1"/>
  <c r="E304" i="15" s="1"/>
  <c r="C227" i="15"/>
  <c r="D227" i="15" s="1"/>
  <c r="E227" i="15" s="1"/>
  <c r="C184" i="15"/>
  <c r="D184" i="15" s="1"/>
  <c r="E184" i="15" s="1"/>
  <c r="C166" i="15"/>
  <c r="D166" i="15" s="1"/>
  <c r="E166" i="15" s="1"/>
  <c r="C27" i="15"/>
  <c r="D27" i="15" s="1"/>
  <c r="E27" i="15" s="1"/>
  <c r="C263" i="15"/>
  <c r="D263" i="15" s="1"/>
  <c r="E263" i="15" s="1"/>
  <c r="C186" i="15"/>
  <c r="D186" i="15" s="1"/>
  <c r="E186" i="15" s="1"/>
  <c r="C168" i="15"/>
  <c r="D168" i="15" s="1"/>
  <c r="E168" i="15" s="1"/>
  <c r="C157" i="15"/>
  <c r="D157" i="15" s="1"/>
  <c r="E157" i="15" s="1"/>
  <c r="C84" i="15"/>
  <c r="D84" i="15" s="1"/>
  <c r="E84" i="15" s="1"/>
  <c r="C376" i="15"/>
  <c r="D376" i="15" s="1"/>
  <c r="E376" i="15" s="1"/>
  <c r="C369" i="15"/>
  <c r="D369" i="15" s="1"/>
  <c r="E369" i="15" s="1"/>
  <c r="C364" i="15"/>
  <c r="D364" i="15" s="1"/>
  <c r="E364" i="15" s="1"/>
  <c r="C351" i="15"/>
  <c r="D351" i="15" s="1"/>
  <c r="E351" i="15" s="1"/>
  <c r="C262" i="15"/>
  <c r="D262" i="15" s="1"/>
  <c r="E262" i="15" s="1"/>
  <c r="C249" i="15"/>
  <c r="D249" i="15" s="1"/>
  <c r="E249" i="15" s="1"/>
  <c r="C362" i="15"/>
  <c r="D362" i="15" s="1"/>
  <c r="E362" i="15" s="1"/>
  <c r="C371" i="15"/>
  <c r="C357" i="15"/>
  <c r="D357" i="15" s="1"/>
  <c r="E357" i="15" s="1"/>
  <c r="C288" i="15"/>
  <c r="D288" i="15" s="1"/>
  <c r="E288" i="15" s="1"/>
  <c r="C285" i="15"/>
  <c r="D285" i="15" s="1"/>
  <c r="E285" i="15" s="1"/>
  <c r="C272" i="15"/>
  <c r="D272" i="15" s="1"/>
  <c r="E272" i="15" s="1"/>
  <c r="C250" i="15"/>
  <c r="D250" i="15" s="1"/>
  <c r="E250" i="15" s="1"/>
  <c r="D371" i="15" l="1"/>
  <c r="E371" i="15" s="1"/>
  <c r="C372" i="15"/>
  <c r="D372" i="15" s="1"/>
  <c r="E372" i="15" s="1"/>
  <c r="D332" i="15"/>
  <c r="E332" i="15" s="1"/>
  <c r="C333" i="15"/>
  <c r="D333" i="15" s="1"/>
  <c r="E333" i="15" s="1"/>
  <c r="D319" i="15"/>
  <c r="E319" i="15" s="1"/>
  <c r="C320" i="15"/>
  <c r="D320" i="15" s="1"/>
  <c r="E320" i="15" s="1"/>
  <c r="D306" i="15"/>
  <c r="E306" i="15" s="1"/>
  <c r="C307" i="15"/>
  <c r="D307" i="15" s="1"/>
  <c r="E307" i="15" s="1"/>
  <c r="D293" i="15"/>
  <c r="E293" i="15" s="1"/>
  <c r="C294" i="15"/>
  <c r="D294" i="15" s="1"/>
  <c r="E294" i="15" s="1"/>
  <c r="D254" i="15"/>
  <c r="E254" i="15" s="1"/>
  <c r="C255" i="15"/>
  <c r="D255" i="15" s="1"/>
  <c r="E255" i="15" s="1"/>
  <c r="D241" i="15"/>
  <c r="E241" i="15" s="1"/>
  <c r="C242" i="15"/>
  <c r="D242" i="15" s="1"/>
  <c r="E242" i="15" s="1"/>
  <c r="D228" i="15"/>
  <c r="E228" i="15" s="1"/>
  <c r="C229" i="15"/>
  <c r="D229" i="15" s="1"/>
  <c r="E229" i="15" s="1"/>
  <c r="D215" i="15"/>
  <c r="E215" i="15" s="1"/>
  <c r="C216" i="15"/>
  <c r="D216" i="15" s="1"/>
  <c r="E216" i="15" s="1"/>
  <c r="D202" i="15"/>
  <c r="E202" i="15" s="1"/>
  <c r="C203" i="15"/>
  <c r="D203" i="15" s="1"/>
  <c r="E203" i="15" s="1"/>
  <c r="D189" i="15"/>
  <c r="E189" i="15" s="1"/>
  <c r="C190" i="15"/>
  <c r="D190" i="15" s="1"/>
  <c r="E190" i="15" s="1"/>
  <c r="D163" i="15"/>
  <c r="E163" i="15" s="1"/>
  <c r="C164" i="15"/>
  <c r="D164" i="15" s="1"/>
  <c r="E164" i="15" s="1"/>
  <c r="D150" i="15"/>
  <c r="E150" i="15" s="1"/>
  <c r="C151" i="15"/>
  <c r="D151" i="15" s="1"/>
  <c r="E151" i="15" s="1"/>
  <c r="D98" i="15"/>
  <c r="E98" i="15" s="1"/>
  <c r="C99" i="15"/>
  <c r="D99" i="15" s="1"/>
  <c r="E99" i="15" s="1"/>
  <c r="D33" i="15"/>
  <c r="E33" i="15" s="1"/>
  <c r="C34" i="15"/>
  <c r="D34" i="15" s="1"/>
  <c r="E34" i="15" s="1"/>
  <c r="D20" i="15"/>
  <c r="E20" i="15" s="1"/>
  <c r="C21" i="15"/>
  <c r="D21" i="15" s="1"/>
  <c r="E21" i="15" s="1"/>
  <c r="D7" i="15"/>
  <c r="E7" i="15" s="1"/>
  <c r="C7" i="13" s="1"/>
  <c r="C8" i="15"/>
  <c r="D8" i="15" s="1"/>
  <c r="E8" i="15" s="1"/>
  <c r="D280" i="15"/>
  <c r="E280" i="15" s="1"/>
  <c r="D176" i="15"/>
  <c r="E176" i="15" s="1"/>
  <c r="D59" i="15"/>
  <c r="E59" i="15" s="1"/>
  <c r="D72" i="15"/>
  <c r="E72" i="15" s="1"/>
  <c r="D137" i="15"/>
  <c r="E137" i="15" s="1"/>
  <c r="D124" i="15"/>
  <c r="E124" i="15" s="1"/>
  <c r="D85" i="15"/>
  <c r="E85" i="15" s="1"/>
  <c r="D111" i="15"/>
  <c r="E111" i="15" s="1"/>
  <c r="D345" i="15"/>
  <c r="E345" i="15" s="1"/>
  <c r="D358" i="15"/>
  <c r="E358" i="15" s="1"/>
  <c r="D267" i="15"/>
  <c r="E267" i="15" s="1"/>
  <c r="D46" i="15"/>
  <c r="E46" i="15" s="1"/>
  <c r="E422" i="15" l="1"/>
  <c r="E423" i="15" s="1"/>
  <c r="C10" i="13"/>
  <c r="F402" i="15" l="1"/>
  <c r="F414" i="15"/>
  <c r="F404" i="15"/>
  <c r="F406" i="15"/>
  <c r="F407" i="15"/>
  <c r="F408" i="15"/>
  <c r="F409" i="15"/>
  <c r="F405" i="15"/>
  <c r="F410" i="15"/>
  <c r="F411" i="15"/>
  <c r="F412" i="15"/>
  <c r="F413" i="15"/>
  <c r="F403" i="15"/>
  <c r="F385" i="15"/>
  <c r="F398" i="15"/>
  <c r="F359" i="15"/>
  <c r="F372" i="15"/>
  <c r="F333" i="15"/>
  <c r="F346" i="15"/>
  <c r="F320" i="15"/>
  <c r="F400" i="15"/>
  <c r="F399" i="15"/>
  <c r="F401" i="15"/>
  <c r="F294" i="15"/>
  <c r="F307" i="15"/>
  <c r="F268" i="15"/>
  <c r="F281" i="15"/>
  <c r="F242" i="15"/>
  <c r="F255" i="15"/>
  <c r="F216" i="15"/>
  <c r="F229" i="15"/>
  <c r="F190" i="15"/>
  <c r="F203" i="15"/>
  <c r="F164" i="15"/>
  <c r="F177" i="15"/>
  <c r="F138" i="15"/>
  <c r="F151" i="15"/>
  <c r="F112" i="15"/>
  <c r="F125" i="15"/>
  <c r="F86" i="15"/>
  <c r="F99" i="15"/>
  <c r="F60" i="15"/>
  <c r="F73" i="15"/>
  <c r="F34" i="15"/>
  <c r="F47" i="15"/>
  <c r="F8" i="15"/>
  <c r="F21" i="15"/>
  <c r="F326" i="15"/>
  <c r="F366" i="15"/>
  <c r="F194" i="15"/>
  <c r="F50" i="15"/>
  <c r="F277" i="15"/>
  <c r="F133" i="15"/>
  <c r="F147" i="15"/>
  <c r="F72" i="15"/>
  <c r="F267" i="15"/>
  <c r="F251" i="15"/>
  <c r="F95" i="15"/>
  <c r="F262" i="15"/>
  <c r="F118" i="15"/>
  <c r="F260" i="15"/>
  <c r="F160" i="15"/>
  <c r="F261" i="15"/>
  <c r="F117" i="15"/>
  <c r="F296" i="15"/>
  <c r="F52" i="15"/>
  <c r="F247" i="15"/>
  <c r="F103" i="15"/>
  <c r="F245" i="15"/>
  <c r="F40" i="15"/>
  <c r="F222" i="15"/>
  <c r="F78" i="15"/>
  <c r="F209" i="15"/>
  <c r="F136" i="15"/>
  <c r="F171" i="15"/>
  <c r="F386" i="15"/>
  <c r="F182" i="15"/>
  <c r="F38" i="15"/>
  <c r="F265" i="15"/>
  <c r="F121" i="15"/>
  <c r="F15" i="15"/>
  <c r="F204" i="15"/>
  <c r="F183" i="15"/>
  <c r="F239" i="15"/>
  <c r="F71" i="15"/>
  <c r="F250" i="15"/>
  <c r="F106" i="15"/>
  <c r="F236" i="15"/>
  <c r="F88" i="15"/>
  <c r="F249" i="15"/>
  <c r="F105" i="15"/>
  <c r="F272" i="15"/>
  <c r="F4" i="15"/>
  <c r="F235" i="15"/>
  <c r="F91" i="15"/>
  <c r="F221" i="15"/>
  <c r="F207" i="15"/>
  <c r="F210" i="15"/>
  <c r="F66" i="15"/>
  <c r="F185" i="15"/>
  <c r="F280" i="15"/>
  <c r="F27" i="15"/>
  <c r="F324" i="15"/>
  <c r="F351" i="15"/>
  <c r="F361" i="15"/>
  <c r="F360" i="15"/>
  <c r="F18" i="15"/>
  <c r="F144" i="15"/>
  <c r="F45" i="15"/>
  <c r="F77" i="15"/>
  <c r="F135" i="15"/>
  <c r="F365" i="15"/>
  <c r="F325" i="15"/>
  <c r="F367" i="15"/>
  <c r="F314" i="15"/>
  <c r="F170" i="15"/>
  <c r="F26" i="15"/>
  <c r="F253" i="15"/>
  <c r="F109" i="15"/>
  <c r="F396" i="15"/>
  <c r="F192" i="15"/>
  <c r="F48" i="15"/>
  <c r="F123" i="15"/>
  <c r="F227" i="15"/>
  <c r="F238" i="15"/>
  <c r="F94" i="15"/>
  <c r="F212" i="15"/>
  <c r="F16" i="15"/>
  <c r="F237" i="15"/>
  <c r="F93" i="15"/>
  <c r="F248" i="15"/>
  <c r="F219" i="15"/>
  <c r="F223" i="15"/>
  <c r="F79" i="15"/>
  <c r="F197" i="15"/>
  <c r="F63" i="15"/>
  <c r="F198" i="15"/>
  <c r="F54" i="15"/>
  <c r="F161" i="15"/>
  <c r="F76" i="15"/>
  <c r="F379" i="15"/>
  <c r="F336" i="15"/>
  <c r="F327" i="15"/>
  <c r="F363" i="15"/>
  <c r="F344" i="15"/>
  <c r="F329" i="15"/>
  <c r="F338" i="15"/>
  <c r="F381" i="15"/>
  <c r="F335" i="15"/>
  <c r="F266" i="15"/>
  <c r="F107" i="15"/>
  <c r="F116" i="15"/>
  <c r="F319" i="15"/>
  <c r="F220" i="15"/>
  <c r="F347" i="15"/>
  <c r="F362" i="15"/>
  <c r="F302" i="15"/>
  <c r="F158" i="15"/>
  <c r="F14" i="15"/>
  <c r="F241" i="15"/>
  <c r="F97" i="15"/>
  <c r="F384" i="15"/>
  <c r="F180" i="15"/>
  <c r="F36" i="15"/>
  <c r="F51" i="15"/>
  <c r="F215" i="15"/>
  <c r="F23" i="15"/>
  <c r="F226" i="15"/>
  <c r="F82" i="15"/>
  <c r="F188" i="15"/>
  <c r="F243" i="15"/>
  <c r="F225" i="15"/>
  <c r="F81" i="15"/>
  <c r="F224" i="15"/>
  <c r="F111" i="15"/>
  <c r="F211" i="15"/>
  <c r="F67" i="15"/>
  <c r="F173" i="15"/>
  <c r="F390" i="15"/>
  <c r="F186" i="15"/>
  <c r="F42" i="15"/>
  <c r="F149" i="15"/>
  <c r="F28" i="15"/>
  <c r="F256" i="15"/>
  <c r="F382" i="15"/>
  <c r="F371" i="15"/>
  <c r="F375" i="15"/>
  <c r="F374" i="15"/>
  <c r="F340" i="15"/>
  <c r="F380" i="15"/>
  <c r="F232" i="15"/>
  <c r="F350" i="15"/>
  <c r="F122" i="15"/>
  <c r="F288" i="15"/>
  <c r="F179" i="15"/>
  <c r="F393" i="15"/>
  <c r="F175" i="15"/>
  <c r="F6" i="15"/>
  <c r="F378" i="15"/>
  <c r="F337" i="15"/>
  <c r="F332" i="15"/>
  <c r="F290" i="15"/>
  <c r="F146" i="15"/>
  <c r="F2" i="15"/>
  <c r="F85" i="15"/>
  <c r="F312" i="15"/>
  <c r="F168" i="15"/>
  <c r="F24" i="15"/>
  <c r="F395" i="15"/>
  <c r="F231" i="15"/>
  <c r="F214" i="15"/>
  <c r="F70" i="15"/>
  <c r="F176" i="15"/>
  <c r="F159" i="15"/>
  <c r="F213" i="15"/>
  <c r="F69" i="15"/>
  <c r="F200" i="15"/>
  <c r="F140" i="15"/>
  <c r="F199" i="15"/>
  <c r="F55" i="15"/>
  <c r="F137" i="15"/>
  <c r="F318" i="15"/>
  <c r="F174" i="15"/>
  <c r="F30" i="15"/>
  <c r="F279" i="15"/>
  <c r="F244" i="15"/>
  <c r="F342" i="15"/>
  <c r="F195" i="15"/>
  <c r="F355" i="15"/>
  <c r="F205" i="15"/>
  <c r="F323" i="15"/>
  <c r="F46" i="15"/>
  <c r="F189" i="15"/>
  <c r="F31" i="15"/>
  <c r="F89" i="15"/>
  <c r="F349" i="15"/>
  <c r="F184" i="15"/>
  <c r="F278" i="15"/>
  <c r="F134" i="15"/>
  <c r="F291" i="15"/>
  <c r="F217" i="15"/>
  <c r="F300" i="15"/>
  <c r="F156" i="15"/>
  <c r="F12" i="15"/>
  <c r="F383" i="15"/>
  <c r="F191" i="15"/>
  <c r="F87" i="15"/>
  <c r="F202" i="15"/>
  <c r="F58" i="15"/>
  <c r="F152" i="15"/>
  <c r="F39" i="15"/>
  <c r="F201" i="15"/>
  <c r="F57" i="15"/>
  <c r="F391" i="15"/>
  <c r="F187" i="15"/>
  <c r="F43" i="15"/>
  <c r="F101" i="15"/>
  <c r="F306" i="15"/>
  <c r="F162" i="15"/>
  <c r="F113" i="15"/>
  <c r="F357" i="15"/>
  <c r="F61" i="15"/>
  <c r="F394" i="15"/>
  <c r="F128" i="15"/>
  <c r="F150" i="15"/>
  <c r="F376" i="15"/>
  <c r="F292" i="15"/>
  <c r="F254" i="15"/>
  <c r="F110" i="15"/>
  <c r="F397" i="15"/>
  <c r="F193" i="15"/>
  <c r="F49" i="15"/>
  <c r="F276" i="15"/>
  <c r="F132" i="15"/>
  <c r="F83" i="15"/>
  <c r="F311" i="15"/>
  <c r="F167" i="15"/>
  <c r="F322" i="15"/>
  <c r="F178" i="15"/>
  <c r="F92" i="15"/>
  <c r="F321" i="15"/>
  <c r="F33" i="15"/>
  <c r="F104" i="15"/>
  <c r="F163" i="15"/>
  <c r="F19" i="15"/>
  <c r="F53" i="15"/>
  <c r="F282" i="15"/>
  <c r="F389" i="15"/>
  <c r="F65" i="15"/>
  <c r="F75" i="15"/>
  <c r="F208" i="15"/>
  <c r="F370" i="15"/>
  <c r="F328" i="15"/>
  <c r="F345" i="15"/>
  <c r="F330" i="15"/>
  <c r="F341" i="15"/>
  <c r="F354" i="15"/>
  <c r="F352" i="15"/>
  <c r="F339" i="15"/>
  <c r="F343" i="15"/>
  <c r="F62" i="15"/>
  <c r="F84" i="15"/>
  <c r="F274" i="15"/>
  <c r="F273" i="15"/>
  <c r="F259" i="15"/>
  <c r="F234" i="15"/>
  <c r="F368" i="15"/>
  <c r="F98" i="15"/>
  <c r="F181" i="15"/>
  <c r="F37" i="15"/>
  <c r="F264" i="15"/>
  <c r="F120" i="15"/>
  <c r="F59" i="15"/>
  <c r="F299" i="15"/>
  <c r="F155" i="15"/>
  <c r="F310" i="15"/>
  <c r="F166" i="15"/>
  <c r="F22" i="15"/>
  <c r="F68" i="15"/>
  <c r="F309" i="15"/>
  <c r="F165" i="15"/>
  <c r="F80" i="15"/>
  <c r="F295" i="15"/>
  <c r="F7" i="15"/>
  <c r="F29" i="15"/>
  <c r="F270" i="15"/>
  <c r="F126" i="15"/>
  <c r="F305" i="15"/>
  <c r="F41" i="15"/>
  <c r="F3" i="15"/>
  <c r="F196" i="15"/>
  <c r="F353" i="15"/>
  <c r="F356" i="15"/>
  <c r="F364" i="15"/>
  <c r="F369" i="15"/>
  <c r="F289" i="15"/>
  <c r="F303" i="15"/>
  <c r="F263" i="15"/>
  <c r="F284" i="15"/>
  <c r="F129" i="15"/>
  <c r="F115" i="15"/>
  <c r="F90" i="15"/>
  <c r="F331" i="15"/>
  <c r="F230" i="15"/>
  <c r="F313" i="15"/>
  <c r="F169" i="15"/>
  <c r="F25" i="15"/>
  <c r="F252" i="15"/>
  <c r="F108" i="15"/>
  <c r="F35" i="15"/>
  <c r="F287" i="15"/>
  <c r="F143" i="15"/>
  <c r="F298" i="15"/>
  <c r="F154" i="15"/>
  <c r="F10" i="15"/>
  <c r="F56" i="15"/>
  <c r="F297" i="15"/>
  <c r="F153" i="15"/>
  <c r="F9" i="15"/>
  <c r="F44" i="15"/>
  <c r="F283" i="15"/>
  <c r="F139" i="15"/>
  <c r="F317" i="15"/>
  <c r="F172" i="15"/>
  <c r="F258" i="15"/>
  <c r="F114" i="15"/>
  <c r="F17" i="15"/>
  <c r="F388" i="15"/>
  <c r="F64" i="15"/>
  <c r="F373" i="15"/>
  <c r="F358" i="15"/>
  <c r="F348" i="15"/>
  <c r="F206" i="15"/>
  <c r="F387" i="15"/>
  <c r="F130" i="15"/>
  <c r="F269" i="15"/>
  <c r="F233" i="15"/>
  <c r="F218" i="15"/>
  <c r="F74" i="15"/>
  <c r="F301" i="15"/>
  <c r="F157" i="15"/>
  <c r="F13" i="15"/>
  <c r="F240" i="15"/>
  <c r="F96" i="15"/>
  <c r="F11" i="15"/>
  <c r="F275" i="15"/>
  <c r="F131" i="15"/>
  <c r="F286" i="15"/>
  <c r="F142" i="15"/>
  <c r="F308" i="15"/>
  <c r="F32" i="15"/>
  <c r="F285" i="15"/>
  <c r="F141" i="15"/>
  <c r="F392" i="15"/>
  <c r="F20" i="15"/>
  <c r="F271" i="15"/>
  <c r="F127" i="15"/>
  <c r="F293" i="15"/>
  <c r="F124" i="15"/>
  <c r="F246" i="15"/>
  <c r="F102" i="15"/>
  <c r="F257" i="15"/>
  <c r="F5" i="15"/>
  <c r="F316" i="15"/>
  <c r="F315" i="15"/>
  <c r="F334" i="15"/>
  <c r="F377" i="15"/>
  <c r="F145" i="15"/>
  <c r="F228" i="15"/>
  <c r="F119" i="15"/>
  <c r="F148" i="15"/>
  <c r="F100" i="15"/>
  <c r="F304" i="15"/>
  <c r="E420" i="15" l="1"/>
  <c r="C5" i="13" s="1"/>
  <c r="C6" i="13" s="1"/>
  <c r="C11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sema</author>
  </authors>
  <commentList>
    <comment ref="B9" authorId="0" shapeId="0" xr:uid="{00000000-0006-0000-0100-000001000000}">
      <text>
        <r>
          <rPr>
            <sz val="9"/>
            <color indexed="81"/>
            <rFont val="Segoe UI"/>
            <family val="2"/>
          </rPr>
          <t xml:space="preserve">Escolha a apção aqui&gt;
</t>
        </r>
      </text>
    </comment>
  </commentList>
</comments>
</file>

<file path=xl/sharedStrings.xml><?xml version="1.0" encoding="utf-8"?>
<sst xmlns="http://schemas.openxmlformats.org/spreadsheetml/2006/main" count="488" uniqueCount="73">
  <si>
    <t>ANO</t>
  </si>
  <si>
    <t>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</si>
  <si>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</si>
  <si>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</si>
  <si>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</si>
  <si>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</si>
  <si>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</si>
  <si>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</si>
  <si>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</si>
  <si>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</si>
  <si>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</si>
  <si>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</si>
  <si>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</si>
  <si>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</si>
  <si>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 xml:space="preserve"> </t>
  </si>
  <si>
    <t>SÉRIE HISTÓRICA DO IPCA</t>
  </si>
  <si>
    <t>(continua)</t>
  </si>
  <si>
    <t xml:space="preserve">    VARIAÇÃO</t>
  </si>
  <si>
    <t>NÚMERO ÍNDICE</t>
  </si>
  <si>
    <t>(%)</t>
  </si>
  <si>
    <t>(DEZ 93 = 100)</t>
  </si>
  <si>
    <t>NO</t>
  </si>
  <si>
    <t>MESES</t>
  </si>
  <si>
    <t xml:space="preserve">Fonte: IBGE, Diretoria de Pesquisas, Coordenação de Índices de Preços, </t>
  </si>
  <si>
    <t>Sistema Nacional de Índices de Preços ao Consumidor.</t>
  </si>
  <si>
    <t>Alíquota RPPS:</t>
  </si>
  <si>
    <t>Valor Atualizado</t>
  </si>
  <si>
    <t>13°</t>
  </si>
  <si>
    <t>Salário de Contribuição (BC IPMT)</t>
  </si>
  <si>
    <t>Se professor de educação infantil ou do ensino fundamental e médio ou se for mulher, a quantidade total deve ser de 390; ou ainda 325, se mulher e também professora de educação infantil ou do ensino fundamental e médio.</t>
  </si>
  <si>
    <t>Valor da média</t>
  </si>
  <si>
    <t>No cálculo da média, foram consideradas apenas as 80% maiores contribuições do período, desde 07/1994, ou desde a do início da contribuição, se posterior a 07/1994 (art. 2º, § 2º, da LC 5.672/2021)</t>
  </si>
  <si>
    <t>Quantidade Total:</t>
  </si>
  <si>
    <t xml:space="preserve">  a) Homem</t>
  </si>
  <si>
    <t xml:space="preserve">  c) Mulher</t>
  </si>
  <si>
    <t xml:space="preserve">  b) Homem e Professor de Educação Infantil, fundamental ou médio</t>
  </si>
  <si>
    <t xml:space="preserve">  d) Mulher e Professora de Educação Infantil, fundamental ou médio</t>
  </si>
  <si>
    <t>I)</t>
  </si>
  <si>
    <t>II)</t>
  </si>
  <si>
    <t>V)</t>
  </si>
  <si>
    <t>-- Escolha a opção aqui.</t>
  </si>
  <si>
    <t>III)</t>
  </si>
  <si>
    <t>IV)</t>
  </si>
  <si>
    <t>VI)</t>
  </si>
  <si>
    <t>VII)</t>
  </si>
  <si>
    <t>VIII)</t>
  </si>
  <si>
    <t xml:space="preserve"> Quantidade Total (art. 2°, § 3º, LC 5.672/2021):</t>
  </si>
  <si>
    <t>Teto atual do RGPS:</t>
  </si>
  <si>
    <t>Esta planilha é meramente ilustrativa e não reflete cálculos oficiais nem qualquer garantia de valores</t>
  </si>
  <si>
    <t>Vide: https://www.ibge.gov.br/estatisticas/economicas/precos-e-custos/9256-indice-nacional-de-precos-ao-consumidor-amplo?=&amp;t=downloads</t>
  </si>
  <si>
    <t>Data atual:</t>
  </si>
  <si>
    <t>Teto do RGPS vigente no momento do cálculo:</t>
  </si>
  <si>
    <t>Média das Contribuições (atualizadas pelo IPCA):</t>
  </si>
  <si>
    <t>Diferença da Média - TETO (III-II):</t>
  </si>
  <si>
    <t xml:space="preserve"> Quantidade de Contribuições:</t>
  </si>
  <si>
    <t>Fator (VI/V):</t>
  </si>
  <si>
    <t xml:space="preserve"> Valor mensal do Benefício Especial (IV*VII):</t>
  </si>
  <si>
    <t>Estimativa de Cálculo</t>
  </si>
  <si>
    <t>Base: LC 5.672/2021 (D.O.M 3166 e D.O.M 3665)</t>
  </si>
  <si>
    <t>Link para o Regulamento do BB Previdência:</t>
  </si>
  <si>
    <t>https://bbprevidencia.com.br/blog/wp-content/uploads/2020/11/BBPrev-Brasil-Regulamento-em-vigor-2.pdf</t>
  </si>
  <si>
    <t>https://bbprevbrasil.com.br/#/landing-page</t>
  </si>
  <si>
    <t>Link para o manual do participante do BB Prev Brasil:</t>
  </si>
  <si>
    <t>https://bbprevidencia.com.br/blog/wp-content/uploads/2022/08/Manual-do-Participante-BBPrev-Brasil.pdf</t>
  </si>
  <si>
    <t>Previdência Complementar | IPMT | Instituto de Previdência Municipal de Teresina</t>
  </si>
  <si>
    <t>Link para documentos relacionados ao Comitê de Assessoramento da Previdência Complementar:</t>
  </si>
  <si>
    <t>Quantidade total de contribuições: preencher o menu na célula B9 da aba "Cálculo do Benefício Especial". Sendo 455 (aplicável para homens não professores nem submetidos a tempos reduzidos de contribuição); ou, se se tratar de mulher não professora (ou homem e professor), seria 390; e se for mulher e professora, seriam para 325 contribuições (conforme art. 2º, § 3°, da LC 5.672/2021).</t>
  </si>
  <si>
    <t>As contribuições para cálculo da média devem ser inseridas manualmente na aba "Cálculo da Média" (com base nos contracheques ou no CNIS), desprezando-se o período posterior ao ingresso no RPC</t>
  </si>
  <si>
    <t xml:space="preserve">IMPORTANTE: 
A decisão final na migração é de responsabilidade única e exclusiva do servidor. 
A simulação possui caráter exemplificativo e de orientação, auxiliando o servidor no planejamento previdenciário e financeiro. 
Os resultados não pressupõem nenhum compromisso ou obrigação assumida com os servidores ou terceiros. 
O resultado da simulação não implica na garantia do valor do benefício, o qual pode variar com mudanças legislativas e regulamentares e/ou variações no histórico de contribuições efetuadas, entre outros fatores que afetam os parâmetros utilizados na projeção.
Os resultados apresentados nesta simulação não contemplam eventual incidência de Imposto de Renda sobre o benefício. 
</t>
  </si>
  <si>
    <t>Link para o ambiente de simulação do BB Prev Brasil:</t>
  </si>
  <si>
    <t>Planilha elaborada em 10/08/2023 e atualizada pela última vez em 23/04/2026</t>
  </si>
  <si>
    <t>Considerando que a planilha foi atualizada pela última vez em 23/04/2026, a atualização monetária e os cálculos só foram considerados até mar/2026</t>
  </si>
  <si>
    <t>Atualização IPCA (até 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</si>
</sst>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-* #,##0_-;\-* #,##0_-;_-* &quot;-&quot;??_-;_-@_-"/>
    <numFmt numFmtId="169" formatCode="0.0000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12"/>
      <name val="Courier New"/>
      <family val="3"/>
    </font>
    <font>
      <sz val="12"/>
      <name val="Courier New"/>
      <family val="3"/>
    </font>
    <font>
      <sz val="10"/>
      <name val="Arial"/>
      <family val="2"/>
    </font>
    <font>
      <sz val="8"/>
      <name val="Courier New"/>
      <family val="3"/>
    </font>
    <font>
      <b/>
      <sz val="10"/>
      <name val="Courier New"/>
      <family val="3"/>
    </font>
    <font>
      <sz val="10"/>
      <name val="Courier New"/>
      <family val="3"/>
    </font>
    <font>
      <b/>
      <sz val="8"/>
      <name val="Courier New"/>
      <family val="3"/>
    </font>
    <font>
      <sz val="12"/>
      <name val="Times New Roman"/>
      <family val="1"/>
    </font>
    <font>
      <sz val="11"/>
      <color theme="0"/>
      <name val="Calibri"/>
      <family val="2"/>
      <scheme val="minor"/>
    </font>
    <font>
      <sz val="9"/>
      <color indexed="81"/>
      <name val="Segoe U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charset val="134"/>
      <scheme val="minor"/>
    </font>
    <font>
      <sz val="8"/>
      <color theme="1"/>
      <name val="Tahoma"/>
      <family val="2"/>
    </font>
  </fonts>
  <fills count="2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9" borderId="1" applyNumberFormat="0" applyAlignment="0" applyProtection="0"/>
    <xf numFmtId="0" fontId="7" fillId="9" borderId="1" applyNumberFormat="0" applyAlignment="0" applyProtection="0"/>
    <xf numFmtId="0" fontId="8" fillId="2" borderId="2" applyNumberFormat="0" applyAlignment="0" applyProtection="0"/>
    <xf numFmtId="0" fontId="9" fillId="0" borderId="3" applyNumberFormat="0" applyFill="0" applyAlignment="0" applyProtection="0"/>
    <xf numFmtId="0" fontId="8" fillId="2" borderId="2" applyNumberFormat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10" fillId="9" borderId="1" applyNumberFormat="0" applyAlignment="0" applyProtection="0"/>
    <xf numFmtId="0" fontId="11" fillId="0" borderId="0" applyNumberFormat="0" applyFill="0" applyBorder="0" applyAlignment="0" applyProtection="0"/>
    <xf numFmtId="0" fontId="6" fillId="5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0" fillId="8" borderId="1" applyNumberFormat="0" applyAlignment="0" applyProtection="0"/>
    <xf numFmtId="0" fontId="9" fillId="0" borderId="3" applyNumberFormat="0" applyFill="0" applyAlignment="0" applyProtection="0"/>
    <xf numFmtId="0" fontId="15" fillId="22" borderId="0" applyNumberFormat="0" applyBorder="0" applyAlignment="0" applyProtection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23" borderId="7" applyNumberFormat="0" applyFont="0" applyAlignment="0" applyProtection="0"/>
    <xf numFmtId="0" fontId="3" fillId="23" borderId="7" applyNumberFormat="0" applyFont="0" applyAlignment="0" applyProtection="0"/>
    <xf numFmtId="0" fontId="17" fillId="9" borderId="8" applyNumberFormat="0" applyAlignment="0" applyProtection="0"/>
    <xf numFmtId="9" fontId="1" fillId="0" borderId="0" applyFont="0" applyFill="0" applyBorder="0" applyAlignment="0" applyProtection="0"/>
    <xf numFmtId="0" fontId="17" fillId="9" borderId="8" applyNumberFormat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1" fillId="0" borderId="0"/>
    <xf numFmtId="9" fontId="1" fillId="0" borderId="0" applyFont="0" applyFill="0" applyBorder="0" applyAlignment="0" applyProtection="0"/>
    <xf numFmtId="0" fontId="16" fillId="0" borderId="0"/>
    <xf numFmtId="0" fontId="24" fillId="0" borderId="0"/>
    <xf numFmtId="43" fontId="2" fillId="0" borderId="0" applyFont="0" applyFill="0" applyBorder="0" applyAlignment="0" applyProtection="0"/>
    <xf numFmtId="0" fontId="16" fillId="0" borderId="0"/>
    <xf numFmtId="0" fontId="33" fillId="0" borderId="0" applyNumberForma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5" fillId="0" borderId="32"/>
    <xf numFmtId="43" fontId="1" fillId="0" borderId="0" applyFont="0" applyFill="0" applyBorder="0" applyAlignment="0" applyProtection="0"/>
  </cellStyleXfs>
  <cellXfs count="130">
    <xf numFmtId="0" fontId="0" fillId="0" borderId="0" xfId="0"/>
    <xf numFmtId="17" fontId="0" fillId="0" borderId="0" xfId="0" applyNumberFormat="1"/>
    <xf numFmtId="9" fontId="0" fillId="0" borderId="0" xfId="0" applyNumberFormat="1"/>
    <xf numFmtId="0" fontId="25" fillId="0" borderId="0" xfId="98" applyFont="1"/>
    <xf numFmtId="2" fontId="25" fillId="0" borderId="0" xfId="98" applyNumberFormat="1" applyFont="1"/>
    <xf numFmtId="4" fontId="25" fillId="0" borderId="0" xfId="98" applyNumberFormat="1" applyFont="1"/>
    <xf numFmtId="0" fontId="23" fillId="0" borderId="0" xfId="98" applyFont="1"/>
    <xf numFmtId="0" fontId="25" fillId="0" borderId="14" xfId="98" applyFont="1" applyBorder="1"/>
    <xf numFmtId="2" fontId="25" fillId="0" borderId="14" xfId="98" applyNumberFormat="1" applyFont="1" applyBorder="1"/>
    <xf numFmtId="4" fontId="25" fillId="0" borderId="14" xfId="98" applyNumberFormat="1" applyFont="1" applyBorder="1" applyAlignment="1">
      <alignment horizontal="right"/>
    </xf>
    <xf numFmtId="0" fontId="26" fillId="0" borderId="15" xfId="98" applyFont="1" applyBorder="1"/>
    <xf numFmtId="2" fontId="26" fillId="0" borderId="0" xfId="98" applyNumberFormat="1" applyFont="1"/>
    <xf numFmtId="0" fontId="26" fillId="0" borderId="16" xfId="98" applyFont="1" applyBorder="1"/>
    <xf numFmtId="0" fontId="26" fillId="0" borderId="0" xfId="98" applyFont="1"/>
    <xf numFmtId="4" fontId="26" fillId="0" borderId="0" xfId="98" applyNumberFormat="1" applyFont="1"/>
    <xf numFmtId="0" fontId="27" fillId="0" borderId="0" xfId="98" applyFont="1"/>
    <xf numFmtId="0" fontId="26" fillId="0" borderId="0" xfId="98" applyFont="1" applyAlignment="1">
      <alignment horizontal="center"/>
    </xf>
    <xf numFmtId="0" fontId="26" fillId="0" borderId="16" xfId="98" applyFont="1" applyBorder="1" applyAlignment="1">
      <alignment horizontal="center"/>
    </xf>
    <xf numFmtId="2" fontId="26" fillId="0" borderId="16" xfId="98" applyNumberFormat="1" applyFont="1" applyBorder="1" applyAlignment="1">
      <alignment horizontal="center"/>
    </xf>
    <xf numFmtId="2" fontId="26" fillId="0" borderId="18" xfId="98" applyNumberFormat="1" applyFont="1" applyBorder="1" applyAlignment="1">
      <alignment horizontal="center"/>
    </xf>
    <xf numFmtId="0" fontId="26" fillId="0" borderId="19" xfId="98" applyFont="1" applyBorder="1" applyAlignment="1">
      <alignment horizontal="center"/>
    </xf>
    <xf numFmtId="49" fontId="26" fillId="0" borderId="0" xfId="98" applyNumberFormat="1" applyFont="1" applyAlignment="1">
      <alignment horizontal="center"/>
    </xf>
    <xf numFmtId="0" fontId="26" fillId="0" borderId="20" xfId="98" applyFont="1" applyBorder="1" applyAlignment="1">
      <alignment horizontal="center"/>
    </xf>
    <xf numFmtId="2" fontId="26" fillId="0" borderId="20" xfId="98" applyNumberFormat="1" applyFont="1" applyBorder="1" applyAlignment="1">
      <alignment horizontal="center"/>
    </xf>
    <xf numFmtId="0" fontId="26" fillId="0" borderId="21" xfId="98" applyFont="1" applyBorder="1" applyAlignment="1">
      <alignment horizontal="center"/>
    </xf>
    <xf numFmtId="0" fontId="26" fillId="0" borderId="22" xfId="98" applyFont="1" applyBorder="1" applyAlignment="1">
      <alignment horizontal="center"/>
    </xf>
    <xf numFmtId="4" fontId="26" fillId="0" borderId="22" xfId="98" applyNumberFormat="1" applyFont="1" applyBorder="1" applyAlignment="1">
      <alignment horizontal="center"/>
    </xf>
    <xf numFmtId="0" fontId="28" fillId="0" borderId="15" xfId="98" applyFont="1" applyBorder="1" applyAlignment="1">
      <alignment horizontal="center"/>
    </xf>
    <xf numFmtId="2" fontId="28" fillId="0" borderId="15" xfId="98" applyNumberFormat="1" applyFont="1" applyBorder="1" applyAlignment="1">
      <alignment horizontal="center"/>
    </xf>
    <xf numFmtId="0" fontId="28" fillId="0" borderId="0" xfId="98" applyFont="1" applyAlignment="1">
      <alignment horizontal="center"/>
    </xf>
    <xf numFmtId="0" fontId="28" fillId="0" borderId="16" xfId="98" applyFont="1" applyBorder="1" applyAlignment="1">
      <alignment horizontal="center"/>
    </xf>
    <xf numFmtId="4" fontId="28" fillId="0" borderId="16" xfId="98" applyNumberFormat="1" applyFont="1" applyBorder="1" applyAlignment="1">
      <alignment horizontal="center"/>
    </xf>
    <xf numFmtId="0" fontId="25" fillId="0" borderId="16" xfId="98" applyFont="1" applyBorder="1" applyAlignment="1">
      <alignment horizontal="center"/>
    </xf>
    <xf numFmtId="2" fontId="25" fillId="0" borderId="16" xfId="98" applyNumberFormat="1" applyFont="1" applyBorder="1" applyAlignment="1">
      <alignment horizontal="right"/>
    </xf>
    <xf numFmtId="4" fontId="25" fillId="0" borderId="16" xfId="98" applyNumberFormat="1" applyFont="1" applyBorder="1" applyAlignment="1">
      <alignment horizontal="right"/>
    </xf>
    <xf numFmtId="0" fontId="25" fillId="0" borderId="15" xfId="98" applyFont="1" applyBorder="1"/>
    <xf numFmtId="0" fontId="25" fillId="0" borderId="15" xfId="98" applyFont="1" applyBorder="1" applyAlignment="1">
      <alignment horizontal="center"/>
    </xf>
    <xf numFmtId="2" fontId="25" fillId="0" borderId="15" xfId="98" applyNumberFormat="1" applyFont="1" applyBorder="1" applyAlignment="1">
      <alignment horizontal="right"/>
    </xf>
    <xf numFmtId="4" fontId="25" fillId="0" borderId="0" xfId="98" applyNumberFormat="1" applyFont="1" applyAlignment="1">
      <alignment horizontal="right"/>
    </xf>
    <xf numFmtId="0" fontId="25" fillId="0" borderId="16" xfId="98" applyFont="1" applyBorder="1" applyAlignment="1">
      <alignment horizontal="right"/>
    </xf>
    <xf numFmtId="0" fontId="25" fillId="0" borderId="15" xfId="98" applyFont="1" applyBorder="1" applyAlignment="1">
      <alignment horizontal="right"/>
    </xf>
    <xf numFmtId="2" fontId="25" fillId="0" borderId="18" xfId="98" applyNumberFormat="1" applyFont="1" applyBorder="1" applyAlignment="1">
      <alignment horizontal="right"/>
    </xf>
    <xf numFmtId="0" fontId="25" fillId="0" borderId="23" xfId="98" applyFont="1" applyBorder="1"/>
    <xf numFmtId="0" fontId="25" fillId="0" borderId="23" xfId="98" applyFont="1" applyBorder="1" applyAlignment="1">
      <alignment horizontal="center"/>
    </xf>
    <xf numFmtId="2" fontId="25" fillId="0" borderId="23" xfId="98" applyNumberFormat="1" applyFont="1" applyBorder="1" applyAlignment="1">
      <alignment horizontal="right"/>
    </xf>
    <xf numFmtId="4" fontId="25" fillId="0" borderId="24" xfId="98" applyNumberFormat="1" applyFont="1" applyBorder="1" applyAlignment="1">
      <alignment horizontal="right"/>
    </xf>
    <xf numFmtId="0" fontId="25" fillId="0" borderId="0" xfId="98" applyFont="1" applyAlignment="1">
      <alignment horizontal="center"/>
    </xf>
    <xf numFmtId="2" fontId="25" fillId="0" borderId="0" xfId="98" applyNumberFormat="1" applyFont="1" applyAlignment="1">
      <alignment horizontal="right"/>
    </xf>
    <xf numFmtId="0" fontId="25" fillId="0" borderId="18" xfId="98" applyFont="1" applyBorder="1" applyAlignment="1">
      <alignment horizontal="center"/>
    </xf>
    <xf numFmtId="2" fontId="25" fillId="0" borderId="25" xfId="98" applyNumberFormat="1" applyFont="1" applyBorder="1" applyAlignment="1">
      <alignment horizontal="right"/>
    </xf>
    <xf numFmtId="2" fontId="25" fillId="0" borderId="10" xfId="98" applyNumberFormat="1" applyFont="1" applyBorder="1" applyAlignment="1">
      <alignment horizontal="right"/>
    </xf>
    <xf numFmtId="49" fontId="25" fillId="0" borderId="10" xfId="98" applyNumberFormat="1" applyFont="1" applyBorder="1" applyAlignment="1">
      <alignment horizontal="right"/>
    </xf>
    <xf numFmtId="0" fontId="25" fillId="0" borderId="0" xfId="98" applyFont="1" applyAlignment="1">
      <alignment horizontal="right"/>
    </xf>
    <xf numFmtId="0" fontId="25" fillId="0" borderId="11" xfId="98" applyFont="1" applyBorder="1"/>
    <xf numFmtId="0" fontId="25" fillId="0" borderId="24" xfId="98" applyFont="1" applyBorder="1" applyAlignment="1">
      <alignment horizontal="center"/>
    </xf>
    <xf numFmtId="2" fontId="25" fillId="0" borderId="26" xfId="98" applyNumberFormat="1" applyFont="1" applyBorder="1" applyAlignment="1">
      <alignment horizontal="right"/>
    </xf>
    <xf numFmtId="49" fontId="28" fillId="0" borderId="0" xfId="98" applyNumberFormat="1" applyFont="1" applyAlignment="1">
      <alignment horizontal="center"/>
    </xf>
    <xf numFmtId="49" fontId="28" fillId="0" borderId="15" xfId="98" applyNumberFormat="1" applyFont="1" applyBorder="1" applyAlignment="1">
      <alignment horizontal="center"/>
    </xf>
    <xf numFmtId="0" fontId="28" fillId="0" borderId="15" xfId="98" applyFont="1" applyBorder="1"/>
    <xf numFmtId="49" fontId="28" fillId="0" borderId="11" xfId="98" applyNumberFormat="1" applyFont="1" applyBorder="1" applyAlignment="1">
      <alignment horizontal="center"/>
    </xf>
    <xf numFmtId="0" fontId="25" fillId="0" borderId="26" xfId="98" applyFont="1" applyBorder="1" applyAlignment="1">
      <alignment horizontal="center"/>
    </xf>
    <xf numFmtId="4" fontId="25" fillId="0" borderId="11" xfId="98" applyNumberFormat="1" applyFont="1" applyBorder="1" applyAlignment="1">
      <alignment horizontal="right"/>
    </xf>
    <xf numFmtId="0" fontId="25" fillId="0" borderId="27" xfId="98" applyFont="1" applyBorder="1" applyAlignment="1">
      <alignment horizontal="center"/>
    </xf>
    <xf numFmtId="2" fontId="25" fillId="0" borderId="27" xfId="98" applyNumberFormat="1" applyFont="1" applyBorder="1" applyAlignment="1">
      <alignment horizontal="right"/>
    </xf>
    <xf numFmtId="4" fontId="25" fillId="0" borderId="27" xfId="98" applyNumberFormat="1" applyFont="1" applyBorder="1" applyAlignment="1">
      <alignment horizontal="right"/>
    </xf>
    <xf numFmtId="0" fontId="28" fillId="0" borderId="0" xfId="98" applyFont="1"/>
    <xf numFmtId="0" fontId="25" fillId="0" borderId="10" xfId="98" applyFont="1" applyBorder="1" applyAlignment="1">
      <alignment horizontal="center"/>
    </xf>
    <xf numFmtId="0" fontId="28" fillId="0" borderId="12" xfId="98" applyFont="1" applyBorder="1" applyAlignment="1">
      <alignment horizontal="center"/>
    </xf>
    <xf numFmtId="0" fontId="28" fillId="0" borderId="13" xfId="98" applyFont="1" applyBorder="1" applyAlignment="1">
      <alignment horizontal="center"/>
    </xf>
    <xf numFmtId="0" fontId="25" fillId="0" borderId="11" xfId="98" applyFont="1" applyBorder="1" applyAlignment="1">
      <alignment horizontal="center"/>
    </xf>
    <xf numFmtId="2" fontId="25" fillId="0" borderId="28" xfId="98" applyNumberFormat="1" applyFont="1" applyBorder="1" applyAlignment="1">
      <alignment horizontal="right"/>
    </xf>
    <xf numFmtId="4" fontId="25" fillId="0" borderId="28" xfId="98" applyNumberFormat="1" applyFont="1" applyBorder="1" applyAlignment="1">
      <alignment horizontal="right"/>
    </xf>
    <xf numFmtId="0" fontId="25" fillId="0" borderId="12" xfId="98" applyFont="1" applyBorder="1" applyAlignment="1">
      <alignment horizontal="center"/>
    </xf>
    <xf numFmtId="0" fontId="28" fillId="0" borderId="23" xfId="98" applyFont="1" applyBorder="1"/>
    <xf numFmtId="0" fontId="25" fillId="0" borderId="0" xfId="98" quotePrefix="1" applyFont="1"/>
    <xf numFmtId="10" fontId="25" fillId="0" borderId="0" xfId="94" applyNumberFormat="1" applyFont="1"/>
    <xf numFmtId="0" fontId="29" fillId="0" borderId="0" xfId="98" applyFont="1" applyAlignment="1">
      <alignment horizontal="center"/>
    </xf>
    <xf numFmtId="0" fontId="22" fillId="0" borderId="0" xfId="98" applyFont="1" applyAlignment="1">
      <alignment horizontal="center"/>
    </xf>
    <xf numFmtId="4" fontId="26" fillId="0" borderId="0" xfId="98" applyNumberFormat="1" applyFont="1" applyAlignment="1">
      <alignment horizontal="center"/>
    </xf>
    <xf numFmtId="4" fontId="28" fillId="0" borderId="0" xfId="98" applyNumberFormat="1" applyFont="1" applyAlignment="1">
      <alignment horizontal="center"/>
    </xf>
    <xf numFmtId="164" fontId="0" fillId="0" borderId="0" xfId="1" applyNumberFormat="1" applyFont="1"/>
    <xf numFmtId="164" fontId="30" fillId="0" borderId="0" xfId="0" applyNumberFormat="1" applyFont="1"/>
    <xf numFmtId="0" fontId="0" fillId="0" borderId="27" xfId="0" applyBorder="1"/>
    <xf numFmtId="0" fontId="0" fillId="0" borderId="12" xfId="0" applyBorder="1"/>
    <xf numFmtId="0" fontId="0" fillId="0" borderId="27" xfId="0" quotePrefix="1" applyBorder="1"/>
    <xf numFmtId="0" fontId="0" fillId="0" borderId="35" xfId="0" quotePrefix="1" applyBorder="1"/>
    <xf numFmtId="0" fontId="0" fillId="0" borderId="36" xfId="0" applyBorder="1"/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32" xfId="0" applyBorder="1"/>
    <xf numFmtId="0" fontId="0" fillId="0" borderId="37" xfId="0" applyBorder="1"/>
    <xf numFmtId="0" fontId="0" fillId="0" borderId="38" xfId="0" applyBorder="1"/>
    <xf numFmtId="0" fontId="32" fillId="0" borderId="0" xfId="0" applyFont="1"/>
    <xf numFmtId="17" fontId="32" fillId="0" borderId="0" xfId="0" applyNumberFormat="1" applyFont="1"/>
    <xf numFmtId="164" fontId="32" fillId="0" borderId="0" xfId="0" applyNumberFormat="1" applyFont="1"/>
    <xf numFmtId="164" fontId="32" fillId="0" borderId="0" xfId="1" applyNumberFormat="1" applyFont="1"/>
    <xf numFmtId="17" fontId="32" fillId="0" borderId="0" xfId="0" applyNumberFormat="1" applyFont="1" applyAlignment="1">
      <alignment horizontal="center" vertical="center"/>
    </xf>
    <xf numFmtId="164" fontId="32" fillId="0" borderId="29" xfId="0" applyNumberFormat="1" applyFont="1" applyBorder="1"/>
    <xf numFmtId="0" fontId="32" fillId="0" borderId="31" xfId="0" applyFont="1" applyBorder="1"/>
    <xf numFmtId="0" fontId="32" fillId="0" borderId="30" xfId="0" applyFont="1" applyBorder="1"/>
    <xf numFmtId="0" fontId="0" fillId="0" borderId="42" xfId="0" applyBorder="1"/>
    <xf numFmtId="14" fontId="0" fillId="0" borderId="43" xfId="0" applyNumberFormat="1" applyBorder="1"/>
    <xf numFmtId="164" fontId="0" fillId="0" borderId="43" xfId="0" applyNumberFormat="1" applyBorder="1"/>
    <xf numFmtId="0" fontId="0" fillId="0" borderId="44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4" fontId="0" fillId="0" borderId="52" xfId="1" applyNumberFormat="1" applyFont="1" applyBorder="1"/>
    <xf numFmtId="0" fontId="0" fillId="0" borderId="0" xfId="0" applyAlignment="1">
      <alignment vertical="center" wrapText="1"/>
    </xf>
    <xf numFmtId="0" fontId="33" fillId="0" borderId="0" xfId="99"/>
    <xf numFmtId="165" fontId="30" fillId="0" borderId="0" xfId="1" applyNumberFormat="1" applyFont="1"/>
    <xf numFmtId="164" fontId="30" fillId="0" borderId="0" xfId="1" applyNumberFormat="1" applyFont="1"/>
    <xf numFmtId="43" fontId="30" fillId="0" borderId="0" xfId="1" applyFont="1"/>
    <xf numFmtId="0" fontId="0" fillId="24" borderId="38" xfId="0" applyFill="1" applyBorder="1"/>
    <xf numFmtId="0" fontId="0" fillId="0" borderId="0" xfId="0" quotePrefix="1"/>
    <xf numFmtId="43" fontId="32" fillId="0" borderId="0" xfId="1" applyFont="1"/>
    <xf numFmtId="165" fontId="0" fillId="0" borderId="45" xfId="1" applyNumberFormat="1" applyFont="1" applyBorder="1"/>
    <xf numFmtId="0" fontId="0" fillId="0" borderId="0" xfId="0" applyAlignment="1">
      <alignment horizontal="left" vertical="center" wrapText="1"/>
    </xf>
    <xf numFmtId="0" fontId="0" fillId="24" borderId="0" xfId="0" applyFill="1" applyAlignment="1">
      <alignment horizontal="left" vertical="top" wrapText="1"/>
    </xf>
    <xf numFmtId="0" fontId="0" fillId="0" borderId="47" xfId="0" applyBorder="1"/>
    <xf numFmtId="0" fontId="0" fillId="0" borderId="46" xfId="0" applyBorder="1" applyAlignment="1">
      <alignment horizontal="left" vertic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29" fillId="0" borderId="0" xfId="98" applyFont="1" applyAlignment="1">
      <alignment horizontal="center"/>
    </xf>
    <xf numFmtId="0" fontId="22" fillId="0" borderId="0" xfId="98" applyFont="1" applyAlignment="1">
      <alignment horizontal="center"/>
    </xf>
    <xf numFmtId="0" fontId="26" fillId="0" borderId="17" xfId="98" applyFont="1" applyBorder="1" applyAlignment="1">
      <alignment horizontal="center"/>
    </xf>
    <xf numFmtId="0" fontId="28" fillId="0" borderId="0" xfId="98" applyFont="1" applyBorder="1" applyAlignment="1">
      <alignment horizontal="center"/>
    </xf>
    <xf numFmtId="169" fontId="32" fillId="0" borderId="0" xfId="0" applyNumberFormat="1" applyFont="1"/>
  </cellXfs>
  <cellStyles count="105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Ênfase1 2" xfId="10" xr:uid="{00000000-0005-0000-0000-000006000000}"/>
    <cellStyle name="20% - Ênfase2 2" xfId="11" xr:uid="{00000000-0005-0000-0000-000007000000}"/>
    <cellStyle name="20% - Ênfase3 2" xfId="12" xr:uid="{00000000-0005-0000-0000-000008000000}"/>
    <cellStyle name="20% - Ênfase4 2" xfId="13" xr:uid="{00000000-0005-0000-0000-000009000000}"/>
    <cellStyle name="20% - Ênfase5 2" xfId="14" xr:uid="{00000000-0005-0000-0000-00000A000000}"/>
    <cellStyle name="20% - Ênfase6 2" xfId="15" xr:uid="{00000000-0005-0000-0000-00000B000000}"/>
    <cellStyle name="40% - Accent1" xfId="16" xr:uid="{00000000-0005-0000-0000-00000C000000}"/>
    <cellStyle name="40% - Accent2" xfId="17" xr:uid="{00000000-0005-0000-0000-00000D000000}"/>
    <cellStyle name="40% - Accent3" xfId="18" xr:uid="{00000000-0005-0000-0000-00000E000000}"/>
    <cellStyle name="40% - Accent4" xfId="19" xr:uid="{00000000-0005-0000-0000-00000F000000}"/>
    <cellStyle name="40% - Accent5" xfId="20" xr:uid="{00000000-0005-0000-0000-000010000000}"/>
    <cellStyle name="40% - Accent6" xfId="21" xr:uid="{00000000-0005-0000-0000-000011000000}"/>
    <cellStyle name="40% - Ênfase1 2" xfId="22" xr:uid="{00000000-0005-0000-0000-000012000000}"/>
    <cellStyle name="40% - Ênfase2 2" xfId="23" xr:uid="{00000000-0005-0000-0000-000013000000}"/>
    <cellStyle name="40% - Ênfase3 2" xfId="24" xr:uid="{00000000-0005-0000-0000-000014000000}"/>
    <cellStyle name="40% - Ênfase4 2" xfId="25" xr:uid="{00000000-0005-0000-0000-000015000000}"/>
    <cellStyle name="40% - Ênfase5 2" xfId="26" xr:uid="{00000000-0005-0000-0000-000016000000}"/>
    <cellStyle name="40% - Ênfase6 2" xfId="27" xr:uid="{00000000-0005-0000-0000-000017000000}"/>
    <cellStyle name="60% - Accent1" xfId="28" xr:uid="{00000000-0005-0000-0000-000018000000}"/>
    <cellStyle name="60% - Accent2" xfId="29" xr:uid="{00000000-0005-0000-0000-000019000000}"/>
    <cellStyle name="60% - Accent3" xfId="30" xr:uid="{00000000-0005-0000-0000-00001A000000}"/>
    <cellStyle name="60% - Accent4" xfId="31" xr:uid="{00000000-0005-0000-0000-00001B000000}"/>
    <cellStyle name="60% - Accent5" xfId="32" xr:uid="{00000000-0005-0000-0000-00001C000000}"/>
    <cellStyle name="60% - Accent6" xfId="33" xr:uid="{00000000-0005-0000-0000-00001D000000}"/>
    <cellStyle name="60% - Ênfase1 2" xfId="34" xr:uid="{00000000-0005-0000-0000-00001E000000}"/>
    <cellStyle name="60% - Ênfase2 2" xfId="35" xr:uid="{00000000-0005-0000-0000-00001F000000}"/>
    <cellStyle name="60% - Ênfase3 2" xfId="36" xr:uid="{00000000-0005-0000-0000-000020000000}"/>
    <cellStyle name="60% - Ênfase4 2" xfId="37" xr:uid="{00000000-0005-0000-0000-000021000000}"/>
    <cellStyle name="60% - Ênfase5 2" xfId="38" xr:uid="{00000000-0005-0000-0000-000022000000}"/>
    <cellStyle name="60% - Ênfase6 2" xfId="39" xr:uid="{00000000-0005-0000-0000-000023000000}"/>
    <cellStyle name="Accent1" xfId="40" xr:uid="{00000000-0005-0000-0000-000024000000}"/>
    <cellStyle name="Accent2" xfId="41" xr:uid="{00000000-0005-0000-0000-000025000000}"/>
    <cellStyle name="Accent3" xfId="42" xr:uid="{00000000-0005-0000-0000-000026000000}"/>
    <cellStyle name="Accent4" xfId="43" xr:uid="{00000000-0005-0000-0000-000027000000}"/>
    <cellStyle name="Accent5" xfId="44" xr:uid="{00000000-0005-0000-0000-000028000000}"/>
    <cellStyle name="Accent6" xfId="45" xr:uid="{00000000-0005-0000-0000-000029000000}"/>
    <cellStyle name="Bad" xfId="46" xr:uid="{00000000-0005-0000-0000-00002A000000}"/>
    <cellStyle name="Bom 2" xfId="47" xr:uid="{00000000-0005-0000-0000-00002B000000}"/>
    <cellStyle name="Calculation" xfId="48" xr:uid="{00000000-0005-0000-0000-00002C000000}"/>
    <cellStyle name="Cálculo 2" xfId="49" xr:uid="{00000000-0005-0000-0000-00002D000000}"/>
    <cellStyle name="Célula de Verificação 2" xfId="50" xr:uid="{00000000-0005-0000-0000-00002E000000}"/>
    <cellStyle name="Célula Vinculada 2" xfId="51" xr:uid="{00000000-0005-0000-0000-00002F000000}"/>
    <cellStyle name="Check Cell" xfId="52" xr:uid="{00000000-0005-0000-0000-000030000000}"/>
    <cellStyle name="Ênfase1 2" xfId="53" xr:uid="{00000000-0005-0000-0000-000031000000}"/>
    <cellStyle name="Ênfase2 2" xfId="54" xr:uid="{00000000-0005-0000-0000-000032000000}"/>
    <cellStyle name="Ênfase3 2" xfId="55" xr:uid="{00000000-0005-0000-0000-000033000000}"/>
    <cellStyle name="Ênfase4 2" xfId="56" xr:uid="{00000000-0005-0000-0000-000034000000}"/>
    <cellStyle name="Ênfase5 2" xfId="57" xr:uid="{00000000-0005-0000-0000-000035000000}"/>
    <cellStyle name="Ênfase6 2" xfId="58" xr:uid="{00000000-0005-0000-0000-000036000000}"/>
    <cellStyle name="Entrada 2" xfId="59" xr:uid="{00000000-0005-0000-0000-000037000000}"/>
    <cellStyle name="Explanatory Text" xfId="60" xr:uid="{00000000-0005-0000-0000-000038000000}"/>
    <cellStyle name="Good" xfId="61" xr:uid="{00000000-0005-0000-0000-000039000000}"/>
    <cellStyle name="Heading 1" xfId="62" xr:uid="{00000000-0005-0000-0000-00003A000000}"/>
    <cellStyle name="Heading 2" xfId="63" xr:uid="{00000000-0005-0000-0000-00003B000000}"/>
    <cellStyle name="Heading 3" xfId="64" xr:uid="{00000000-0005-0000-0000-00003C000000}"/>
    <cellStyle name="Heading 4" xfId="65" xr:uid="{00000000-0005-0000-0000-00003D000000}"/>
    <cellStyle name="Hiperlink" xfId="99" builtinId="8"/>
    <cellStyle name="Input" xfId="66" xr:uid="{00000000-0005-0000-0000-00003F000000}"/>
    <cellStyle name="Linked Cell" xfId="67" xr:uid="{00000000-0005-0000-0000-000040000000}"/>
    <cellStyle name="Moeda 2" xfId="3" xr:uid="{00000000-0005-0000-0000-000041000000}"/>
    <cellStyle name="Neutral" xfId="68" xr:uid="{00000000-0005-0000-0000-000042000000}"/>
    <cellStyle name="Normal" xfId="0" builtinId="0"/>
    <cellStyle name="Normal 2" xfId="2" xr:uid="{00000000-0005-0000-0000-000044000000}"/>
    <cellStyle name="Normal 2 2" xfId="69" xr:uid="{00000000-0005-0000-0000-000045000000}"/>
    <cellStyle name="Normal 2 3" xfId="95" xr:uid="{00000000-0005-0000-0000-000046000000}"/>
    <cellStyle name="Normal 3" xfId="70" xr:uid="{00000000-0005-0000-0000-000047000000}"/>
    <cellStyle name="Normal 3 2" xfId="71" xr:uid="{00000000-0005-0000-0000-000048000000}"/>
    <cellStyle name="Normal 4" xfId="72" xr:uid="{00000000-0005-0000-0000-000049000000}"/>
    <cellStyle name="Normal 4 2" xfId="73" xr:uid="{00000000-0005-0000-0000-00004A000000}"/>
    <cellStyle name="Normal 4 3" xfId="96" xr:uid="{00000000-0005-0000-0000-00004B000000}"/>
    <cellStyle name="Normal 5" xfId="93" xr:uid="{00000000-0005-0000-0000-00004C000000}"/>
    <cellStyle name="Normal 6" xfId="100" xr:uid="{00000000-0005-0000-0000-00004D000000}"/>
    <cellStyle name="Normal 7" xfId="103" xr:uid="{00000000-0005-0000-0000-00004E000000}"/>
    <cellStyle name="Normal_ipca_201707SerieHist" xfId="98" xr:uid="{00000000-0005-0000-0000-00004F000000}"/>
    <cellStyle name="Nota 2" xfId="74" xr:uid="{00000000-0005-0000-0000-000050000000}"/>
    <cellStyle name="Note" xfId="75" xr:uid="{00000000-0005-0000-0000-000051000000}"/>
    <cellStyle name="Output" xfId="76" xr:uid="{00000000-0005-0000-0000-000052000000}"/>
    <cellStyle name="Porcentagem" xfId="94" builtinId="5"/>
    <cellStyle name="Porcentagem 2" xfId="77" xr:uid="{00000000-0005-0000-0000-000054000000}"/>
    <cellStyle name="Porcentagem 3" xfId="102" xr:uid="{00000000-0005-0000-0000-000055000000}"/>
    <cellStyle name="Saída 2" xfId="78" xr:uid="{00000000-0005-0000-0000-000056000000}"/>
    <cellStyle name="Separador de milhares 2" xfId="79" xr:uid="{00000000-0005-0000-0000-000057000000}"/>
    <cellStyle name="Texto de Aviso 2" xfId="80" xr:uid="{00000000-0005-0000-0000-000058000000}"/>
    <cellStyle name="Texto Explicativo 2" xfId="81" xr:uid="{00000000-0005-0000-0000-000059000000}"/>
    <cellStyle name="Title" xfId="82" xr:uid="{00000000-0005-0000-0000-00005A000000}"/>
    <cellStyle name="Título 1 2" xfId="83" xr:uid="{00000000-0005-0000-0000-00005B000000}"/>
    <cellStyle name="Título 2 2" xfId="84" xr:uid="{00000000-0005-0000-0000-00005C000000}"/>
    <cellStyle name="Título 3 2" xfId="85" xr:uid="{00000000-0005-0000-0000-00005D000000}"/>
    <cellStyle name="Título 4 2" xfId="86" xr:uid="{00000000-0005-0000-0000-00005E000000}"/>
    <cellStyle name="Título 5" xfId="87" xr:uid="{00000000-0005-0000-0000-00005F000000}"/>
    <cellStyle name="Total 2" xfId="88" xr:uid="{00000000-0005-0000-0000-000060000000}"/>
    <cellStyle name="Vírgula" xfId="1" builtinId="3"/>
    <cellStyle name="Vírgula 2" xfId="89" xr:uid="{00000000-0005-0000-0000-000062000000}"/>
    <cellStyle name="Vírgula 3" xfId="90" xr:uid="{00000000-0005-0000-0000-000063000000}"/>
    <cellStyle name="Vírgula 4" xfId="91" xr:uid="{00000000-0005-0000-0000-000064000000}"/>
    <cellStyle name="Vírgula 5" xfId="97" xr:uid="{00000000-0005-0000-0000-000065000000}"/>
    <cellStyle name="Vírgula 6" xfId="101" xr:uid="{00000000-0005-0000-0000-000066000000}"/>
    <cellStyle name="Vírgula 7" xfId="104" xr:uid="{00000000-0005-0000-0000-000067000000}"/>
    <cellStyle name="Warning Text" xfId="92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bprevidencia.com.br/blog/wp-content/uploads/2020/11/BBPrev-Brasil-Regulamento-em-vigor-2.pdf" TargetMode="External"/><Relationship Id="rId2" Type="http://schemas.openxmlformats.org/officeDocument/2006/relationships/hyperlink" Target="https://bbprevidencia.com.br/blog/wp-content/uploads/2022/08/Manual-do-Participante-BBPrev-Brasil.pdf" TargetMode="External"/><Relationship Id="rId1" Type="http://schemas.openxmlformats.org/officeDocument/2006/relationships/hyperlink" Target="https://bbprevbrasil.com.br/" TargetMode="External"/><Relationship Id="rId4" Type="http://schemas.openxmlformats.org/officeDocument/2006/relationships/hyperlink" Target="https://ipmt.pmt.pi.gov.br/previdencia-complementa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2:R27"/>
  <sheetViews>
    <sheetView tabSelected="1" workbookViewId="0">
      <selection activeCell="A6" sqref="A6:R6"/>
    </sheetView>
  </sheetViews>
  <sheetFormatPr defaultRowHeight="15"/>
  <cols>
    <col min="1" max="1" width="27.42578125" customWidth="1"/>
    <col min="2" max="2" width="10.7109375" bestFit="1" customWidth="1"/>
  </cols>
  <sheetData>
    <row r="2" spans="1:18">
      <c r="A2" t="s">
        <v>48</v>
      </c>
    </row>
    <row r="3" spans="1:18">
      <c r="A3" t="s">
        <v>70</v>
      </c>
    </row>
    <row r="4" spans="1:18">
      <c r="A4" t="s">
        <v>71</v>
      </c>
    </row>
    <row r="5" spans="1:18">
      <c r="A5" t="s">
        <v>31</v>
      </c>
    </row>
    <row r="6" spans="1:18" ht="15" customHeight="1">
      <c r="A6" s="119" t="s">
        <v>67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7" spans="1:18">
      <c r="A7" t="s">
        <v>58</v>
      </c>
    </row>
    <row r="8" spans="1:18" ht="15" customHeight="1">
      <c r="A8" s="119" t="s">
        <v>66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</row>
    <row r="9" spans="1:18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</row>
    <row r="12" spans="1:18">
      <c r="A12" t="s">
        <v>47</v>
      </c>
      <c r="B12" s="80">
        <v>8475.5499999999993</v>
      </c>
    </row>
    <row r="13" spans="1:18">
      <c r="A13" t="s">
        <v>25</v>
      </c>
      <c r="B13" s="2">
        <v>0.14000000000000001</v>
      </c>
    </row>
    <row r="14" spans="1:18">
      <c r="B14" s="2"/>
    </row>
    <row r="16" spans="1:18" ht="42.75" customHeight="1">
      <c r="A16" s="118" t="s">
        <v>68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</row>
    <row r="17" spans="1:18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</row>
    <row r="18" spans="1:18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</row>
    <row r="19" spans="1:18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</row>
    <row r="20" spans="1:18">
      <c r="A20" s="109"/>
      <c r="B20" s="109"/>
      <c r="C20" s="109"/>
      <c r="D20" s="109"/>
      <c r="E20" s="109"/>
      <c r="F20" s="109"/>
      <c r="G20" s="109"/>
      <c r="H20" s="109"/>
      <c r="I20" s="109"/>
      <c r="J20" s="109"/>
      <c r="K20" s="109"/>
    </row>
    <row r="21" spans="1:18">
      <c r="A21" s="109"/>
      <c r="B21" s="109"/>
      <c r="C21" s="109"/>
      <c r="D21" s="109"/>
      <c r="E21" s="109"/>
      <c r="F21" s="109"/>
      <c r="G21" s="109"/>
      <c r="H21" s="109"/>
      <c r="I21" s="109"/>
      <c r="J21" s="109"/>
      <c r="K21" s="109"/>
    </row>
    <row r="22" spans="1:18">
      <c r="A22" s="109"/>
      <c r="B22" s="109"/>
      <c r="C22" s="109"/>
      <c r="D22" s="109"/>
      <c r="E22" s="109"/>
      <c r="F22" s="109"/>
      <c r="G22" s="109"/>
      <c r="H22" s="109"/>
      <c r="I22" s="109"/>
      <c r="J22" s="109"/>
      <c r="K22" s="109"/>
    </row>
    <row r="23" spans="1:18">
      <c r="A23" t="s">
        <v>65</v>
      </c>
      <c r="H23" s="109"/>
      <c r="I23" s="110" t="s">
        <v>64</v>
      </c>
      <c r="J23" s="109"/>
      <c r="K23" s="109"/>
    </row>
    <row r="24" spans="1:18">
      <c r="A24" t="s">
        <v>59</v>
      </c>
      <c r="H24" s="109"/>
      <c r="I24" s="110" t="s">
        <v>60</v>
      </c>
      <c r="J24" s="109"/>
      <c r="K24" s="109"/>
    </row>
    <row r="25" spans="1:18">
      <c r="A25" t="s">
        <v>69</v>
      </c>
      <c r="H25" s="109"/>
      <c r="I25" s="110" t="s">
        <v>61</v>
      </c>
      <c r="J25" s="109"/>
      <c r="K25" s="109"/>
    </row>
    <row r="26" spans="1:18">
      <c r="A26" t="s">
        <v>62</v>
      </c>
      <c r="H26" s="109"/>
      <c r="I26" s="110" t="s">
        <v>63</v>
      </c>
      <c r="J26" s="109"/>
      <c r="K26" s="109"/>
    </row>
    <row r="27" spans="1:18">
      <c r="A27" s="109"/>
      <c r="B27" s="109"/>
      <c r="C27" s="109"/>
      <c r="D27" s="109"/>
      <c r="E27" s="109"/>
      <c r="F27" s="109"/>
      <c r="G27" s="109"/>
      <c r="H27" s="109"/>
      <c r="I27" s="109"/>
      <c r="J27" s="109"/>
      <c r="K27" s="109"/>
    </row>
  </sheetData>
  <mergeCells count="3">
    <mergeCell ref="A16:R19"/>
    <mergeCell ref="A6:R6"/>
    <mergeCell ref="A8:R9"/>
  </mergeCells>
  <hyperlinks>
    <hyperlink ref="I25" r:id="rId1" location="/landing-page" xr:uid="{00000000-0004-0000-0000-000000000000}"/>
    <hyperlink ref="I26" r:id="rId2" xr:uid="{00000000-0004-0000-0000-000001000000}"/>
    <hyperlink ref="I24" r:id="rId3" xr:uid="{00000000-0004-0000-0000-000002000000}"/>
    <hyperlink ref="I23" r:id="rId4" display="https://ipmt.pmt.pi.gov.br/previdencia-complementar/" xr:uid="{00000000-0004-0000-0000-000003000000}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/>
  <dimension ref="A1:F11"/>
  <sheetViews>
    <sheetView zoomScaleNormal="100" workbookViewId="0">
      <selection activeCell="B9" sqref="B9"/>
    </sheetView>
  </sheetViews>
  <sheetFormatPr defaultRowHeight="15"/>
  <cols>
    <col min="1" max="1" width="4.5703125" customWidth="1"/>
    <col min="2" max="2" width="63.85546875" customWidth="1"/>
    <col min="3" max="3" width="15.140625" customWidth="1"/>
    <col min="4" max="4" width="29" bestFit="1" customWidth="1"/>
    <col min="5" max="5" width="65.85546875" hidden="1" customWidth="1"/>
    <col min="6" max="6" width="0" hidden="1" customWidth="1"/>
    <col min="7" max="7" width="47.5703125" customWidth="1"/>
  </cols>
  <sheetData>
    <row r="1" spans="1:6" ht="15.75" thickBot="1"/>
    <row r="2" spans="1:6">
      <c r="A2" s="122" t="s">
        <v>57</v>
      </c>
      <c r="B2" s="123"/>
      <c r="C2" s="124"/>
    </row>
    <row r="3" spans="1:6" ht="17.25" customHeight="1">
      <c r="A3" s="100" t="s">
        <v>37</v>
      </c>
      <c r="B3" s="89" t="s">
        <v>50</v>
      </c>
      <c r="C3" s="101">
        <f ca="1">TODAY()</f>
        <v>46135</v>
      </c>
      <c r="E3" s="87" t="s">
        <v>29</v>
      </c>
      <c r="F3" s="88"/>
    </row>
    <row r="4" spans="1:6">
      <c r="A4" s="100" t="s">
        <v>38</v>
      </c>
      <c r="B4" s="89" t="s">
        <v>51</v>
      </c>
      <c r="C4" s="102">
        <f>Premissas!B12</f>
        <v>8475.5499999999993</v>
      </c>
      <c r="E4" s="82" t="s">
        <v>32</v>
      </c>
      <c r="F4" s="83"/>
    </row>
    <row r="5" spans="1:6">
      <c r="A5" s="100" t="s">
        <v>41</v>
      </c>
      <c r="B5" s="89" t="s">
        <v>52</v>
      </c>
      <c r="C5" s="102">
        <f>'Estimativa Cálculo da Média'!E420</f>
        <v>0</v>
      </c>
      <c r="E5" s="84" t="s">
        <v>40</v>
      </c>
      <c r="F5" s="83">
        <v>0</v>
      </c>
    </row>
    <row r="6" spans="1:6">
      <c r="A6" s="100" t="s">
        <v>42</v>
      </c>
      <c r="B6" s="89" t="s">
        <v>53</v>
      </c>
      <c r="C6" s="102">
        <f>IF((C5-C4)&gt;0,C5-C4,0)</f>
        <v>0</v>
      </c>
      <c r="E6" s="84" t="s">
        <v>33</v>
      </c>
      <c r="F6" s="83">
        <v>455</v>
      </c>
    </row>
    <row r="7" spans="1:6">
      <c r="A7" s="103" t="s">
        <v>39</v>
      </c>
      <c r="B7" s="90" t="s">
        <v>54</v>
      </c>
      <c r="C7" s="117">
        <f>COUNT('Estimativa Cálculo da Média'!E2:E414)</f>
        <v>0</v>
      </c>
      <c r="E7" s="84" t="s">
        <v>35</v>
      </c>
      <c r="F7" s="83">
        <v>390</v>
      </c>
    </row>
    <row r="8" spans="1:6">
      <c r="A8" s="121" t="s">
        <v>43</v>
      </c>
      <c r="B8" s="90" t="s">
        <v>46</v>
      </c>
      <c r="C8" s="120">
        <f>VLOOKUP(B9,E5:F9,2,FALSE)</f>
        <v>0</v>
      </c>
      <c r="E8" s="84" t="s">
        <v>34</v>
      </c>
      <c r="F8" s="83">
        <v>390</v>
      </c>
    </row>
    <row r="9" spans="1:6">
      <c r="A9" s="121"/>
      <c r="B9" s="114" t="s">
        <v>40</v>
      </c>
      <c r="C9" s="120"/>
      <c r="D9" s="115"/>
      <c r="E9" s="85" t="s">
        <v>36</v>
      </c>
      <c r="F9" s="86">
        <v>325</v>
      </c>
    </row>
    <row r="10" spans="1:6">
      <c r="A10" s="104" t="s">
        <v>44</v>
      </c>
      <c r="B10" s="91" t="s">
        <v>55</v>
      </c>
      <c r="C10" s="105" t="str">
        <f>IFERROR(C7/C8," ")</f>
        <v xml:space="preserve"> </v>
      </c>
    </row>
    <row r="11" spans="1:6" ht="15.75" thickBot="1">
      <c r="A11" s="106" t="s">
        <v>45</v>
      </c>
      <c r="B11" s="107" t="s">
        <v>56</v>
      </c>
      <c r="C11" s="108">
        <f>IFERROR(C6*C10,0)</f>
        <v>0</v>
      </c>
    </row>
  </sheetData>
  <mergeCells count="3">
    <mergeCell ref="C8:C9"/>
    <mergeCell ref="A8:A9"/>
    <mergeCell ref="A2:C2"/>
  </mergeCells>
  <dataValidations count="1">
    <dataValidation type="list" allowBlank="1" showErrorMessage="1" errorTitle="Advertencia:" error="Opção não localizada" sqref="B9" xr:uid="{00000000-0002-0000-0100-000000000000}">
      <formula1>$E$5:$E$9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/>
  <dimension ref="A1:H423"/>
  <sheetViews>
    <sheetView workbookViewId="0">
      <pane ySplit="1" topLeftCell="A393" activePane="bottomLeft" state="frozen"/>
      <selection pane="bottomLeft" activeCell="E420" sqref="E420"/>
    </sheetView>
  </sheetViews>
  <sheetFormatPr defaultRowHeight="15"/>
  <cols>
    <col min="1" max="1" width="9.140625" style="92"/>
    <col min="2" max="2" width="30" style="92" customWidth="1"/>
    <col min="3" max="3" width="27.28515625" style="92" customWidth="1"/>
    <col min="4" max="4" width="15.7109375" style="92" bestFit="1" customWidth="1"/>
    <col min="5" max="5" width="12.7109375" style="92" bestFit="1" customWidth="1"/>
    <col min="6" max="6" width="10.5703125" style="92" bestFit="1" customWidth="1"/>
    <col min="7" max="16384" width="9.140625" style="92"/>
  </cols>
  <sheetData>
    <row r="1" spans="1:8">
      <c r="B1" s="92" t="s">
        <v>28</v>
      </c>
      <c r="C1" s="92" t="s">
        <v>72</v>
      </c>
      <c r="D1" s="92" t="s">
        <v>26</v>
      </c>
    </row>
    <row r="2" spans="1:8">
      <c r="A2" s="93">
        <v>34516</v>
      </c>
      <c r="B2" s="94"/>
      <c r="C2" s="129">
        <f>'Série Histórica IPCA'!M15</f>
        <v>8.8017714804279272</v>
      </c>
      <c r="D2" s="95">
        <f>B2*C2</f>
        <v>0</v>
      </c>
      <c r="E2" s="81" t="str">
        <f>IF(D2&gt;10,D2,"")</f>
        <v/>
      </c>
      <c r="F2" s="113" t="str">
        <f t="shared" ref="F2:F65" si="0">IF(E2&gt;=$E$423,E2,"desconsidera")</f>
        <v/>
      </c>
    </row>
    <row r="3" spans="1:8">
      <c r="A3" s="93">
        <v>34547</v>
      </c>
      <c r="B3" s="94"/>
      <c r="C3" s="129">
        <f>'Série Histórica IPCA'!M16</f>
        <v>8.2382735683526143</v>
      </c>
      <c r="D3" s="95">
        <f t="shared" ref="D3:D71" si="1">B3*C3</f>
        <v>0</v>
      </c>
      <c r="E3" s="81" t="str">
        <f t="shared" ref="E3:E66" si="2">IF(D3&gt;10,D3,"")</f>
        <v/>
      </c>
      <c r="F3" s="113" t="str">
        <f t="shared" si="0"/>
        <v/>
      </c>
      <c r="H3" s="81"/>
    </row>
    <row r="4" spans="1:8">
      <c r="A4" s="93">
        <v>34578</v>
      </c>
      <c r="B4" s="94"/>
      <c r="C4" s="129">
        <f>'Série Histórica IPCA'!M17</f>
        <v>8.0878397490208176</v>
      </c>
      <c r="D4" s="95">
        <f t="shared" si="1"/>
        <v>0</v>
      </c>
      <c r="E4" s="81" t="str">
        <f t="shared" si="2"/>
        <v/>
      </c>
      <c r="F4" s="113" t="str">
        <f t="shared" si="0"/>
        <v/>
      </c>
      <c r="H4" s="81"/>
    </row>
    <row r="5" spans="1:8">
      <c r="A5" s="93">
        <v>34608</v>
      </c>
      <c r="B5" s="94"/>
      <c r="C5" s="129">
        <f>'Série Histórica IPCA'!M18</f>
        <v>7.9659605525665507</v>
      </c>
      <c r="D5" s="95">
        <f t="shared" si="1"/>
        <v>0</v>
      </c>
      <c r="E5" s="81" t="str">
        <f t="shared" si="2"/>
        <v/>
      </c>
      <c r="F5" s="113" t="str">
        <f t="shared" si="0"/>
        <v/>
      </c>
      <c r="H5" s="81"/>
    </row>
    <row r="6" spans="1:8">
      <c r="A6" s="93">
        <v>34639</v>
      </c>
      <c r="B6" s="94"/>
      <c r="C6" s="129">
        <f>'Série Histórica IPCA'!M19</f>
        <v>7.7625809321443819</v>
      </c>
      <c r="D6" s="95">
        <f t="shared" si="1"/>
        <v>0</v>
      </c>
      <c r="E6" s="81" t="str">
        <f t="shared" si="2"/>
        <v/>
      </c>
      <c r="F6" s="113" t="str">
        <f t="shared" si="0"/>
        <v/>
      </c>
      <c r="H6" s="81"/>
    </row>
    <row r="7" spans="1:8">
      <c r="A7" s="93">
        <v>34669</v>
      </c>
      <c r="B7" s="94"/>
      <c r="C7" s="129">
        <f>'Série Histórica IPCA'!M20</f>
        <v>7.5504142905790852</v>
      </c>
      <c r="D7" s="95">
        <f t="shared" si="1"/>
        <v>0</v>
      </c>
      <c r="E7" s="81" t="str">
        <f t="shared" si="2"/>
        <v/>
      </c>
      <c r="F7" s="113" t="str">
        <f t="shared" si="0"/>
        <v/>
      </c>
      <c r="H7" s="81"/>
    </row>
    <row r="8" spans="1:8">
      <c r="A8" s="96" t="s">
        <v>27</v>
      </c>
      <c r="B8" s="94"/>
      <c r="C8" s="129">
        <f>C7</f>
        <v>7.5504142905790852</v>
      </c>
      <c r="D8" s="95">
        <f t="shared" si="1"/>
        <v>0</v>
      </c>
      <c r="E8" s="81" t="str">
        <f t="shared" si="2"/>
        <v/>
      </c>
      <c r="F8" s="113" t="str">
        <f t="shared" si="0"/>
        <v/>
      </c>
      <c r="H8" s="81"/>
    </row>
    <row r="9" spans="1:8">
      <c r="A9" s="93">
        <v>34700</v>
      </c>
      <c r="B9" s="94"/>
      <c r="C9" s="129">
        <f>'Série Histórica IPCA'!M21</f>
        <v>7.4234729039220397</v>
      </c>
      <c r="D9" s="95">
        <f t="shared" si="1"/>
        <v>0</v>
      </c>
      <c r="E9" s="81" t="str">
        <f t="shared" si="2"/>
        <v/>
      </c>
      <c r="F9" s="113" t="str">
        <f t="shared" si="0"/>
        <v/>
      </c>
      <c r="H9" s="81"/>
    </row>
    <row r="10" spans="1:8">
      <c r="A10" s="93">
        <v>34731</v>
      </c>
      <c r="B10" s="94"/>
      <c r="C10" s="129">
        <f>'Série Histórica IPCA'!M22</f>
        <v>7.2993833863540187</v>
      </c>
      <c r="D10" s="95">
        <f t="shared" si="1"/>
        <v>0</v>
      </c>
      <c r="E10" s="81" t="str">
        <f t="shared" si="2"/>
        <v/>
      </c>
      <c r="F10" s="113" t="str">
        <f t="shared" si="0"/>
        <v/>
      </c>
      <c r="H10" s="81"/>
    </row>
    <row r="11" spans="1:8">
      <c r="A11" s="93">
        <v>34759</v>
      </c>
      <c r="B11" s="94"/>
      <c r="C11" s="129">
        <f>'Série Histórica IPCA'!M23</f>
        <v>7.2256814357097721</v>
      </c>
      <c r="D11" s="95">
        <f t="shared" si="1"/>
        <v>0</v>
      </c>
      <c r="E11" s="81" t="str">
        <f t="shared" si="2"/>
        <v/>
      </c>
      <c r="F11" s="113" t="str">
        <f t="shared" si="0"/>
        <v/>
      </c>
      <c r="H11" s="81"/>
    </row>
    <row r="12" spans="1:8">
      <c r="A12" s="93">
        <v>34790</v>
      </c>
      <c r="B12" s="94"/>
      <c r="C12" s="129">
        <f>'Série Histórica IPCA'!M24</f>
        <v>7.1153928465876612</v>
      </c>
      <c r="D12" s="95">
        <f t="shared" si="1"/>
        <v>0</v>
      </c>
      <c r="E12" s="81" t="str">
        <f t="shared" si="2"/>
        <v/>
      </c>
      <c r="F12" s="113" t="str">
        <f t="shared" si="0"/>
        <v/>
      </c>
      <c r="H12" s="81"/>
    </row>
    <row r="13" spans="1:8">
      <c r="A13" s="93">
        <v>34820</v>
      </c>
      <c r="B13" s="94"/>
      <c r="C13" s="129">
        <f>'Série Histórica IPCA'!M25</f>
        <v>6.9465906927537509</v>
      </c>
      <c r="D13" s="95">
        <f t="shared" si="1"/>
        <v>0</v>
      </c>
      <c r="E13" s="81" t="str">
        <f t="shared" si="2"/>
        <v/>
      </c>
      <c r="F13" s="113" t="str">
        <f t="shared" si="0"/>
        <v/>
      </c>
      <c r="H13" s="81"/>
    </row>
    <row r="14" spans="1:8">
      <c r="A14" s="93">
        <v>34851</v>
      </c>
      <c r="B14" s="94"/>
      <c r="C14" s="129">
        <f>'Série Histórica IPCA'!M26</f>
        <v>6.7659400922896165</v>
      </c>
      <c r="D14" s="95">
        <f t="shared" si="1"/>
        <v>0</v>
      </c>
      <c r="E14" s="81" t="str">
        <f t="shared" si="2"/>
        <v/>
      </c>
      <c r="F14" s="113" t="str">
        <f t="shared" si="0"/>
        <v/>
      </c>
      <c r="H14" s="81"/>
    </row>
    <row r="15" spans="1:8">
      <c r="A15" s="93">
        <v>34881</v>
      </c>
      <c r="B15" s="94"/>
      <c r="C15" s="129">
        <f>'Série Histórica IPCA'!M27</f>
        <v>6.6164092433890245</v>
      </c>
      <c r="D15" s="95">
        <f t="shared" si="1"/>
        <v>0</v>
      </c>
      <c r="E15" s="81" t="str">
        <f t="shared" si="2"/>
        <v/>
      </c>
      <c r="F15" s="113" t="str">
        <f t="shared" si="0"/>
        <v/>
      </c>
      <c r="H15" s="81"/>
    </row>
    <row r="16" spans="1:8">
      <c r="A16" s="93">
        <v>34912</v>
      </c>
      <c r="B16" s="94"/>
      <c r="C16" s="129">
        <f>'Série Histórica IPCA'!M28</f>
        <v>6.4638620978790797</v>
      </c>
      <c r="D16" s="95">
        <f t="shared" si="1"/>
        <v>0</v>
      </c>
      <c r="E16" s="81" t="str">
        <f t="shared" si="2"/>
        <v/>
      </c>
      <c r="F16" s="113" t="str">
        <f t="shared" si="0"/>
        <v/>
      </c>
      <c r="H16" s="81"/>
    </row>
    <row r="17" spans="1:8">
      <c r="A17" s="93">
        <v>34943</v>
      </c>
      <c r="B17" s="94"/>
      <c r="C17" s="129">
        <f>'Série Histórica IPCA'!M29</f>
        <v>6.4004971758382805</v>
      </c>
      <c r="D17" s="95">
        <f t="shared" si="1"/>
        <v>0</v>
      </c>
      <c r="E17" s="81" t="str">
        <f t="shared" si="2"/>
        <v/>
      </c>
      <c r="F17" s="113" t="str">
        <f t="shared" si="0"/>
        <v/>
      </c>
      <c r="H17" s="81"/>
    </row>
    <row r="18" spans="1:8">
      <c r="A18" s="93">
        <v>34973</v>
      </c>
      <c r="B18" s="94"/>
      <c r="C18" s="129">
        <f>'Série Histórica IPCA'!M30</f>
        <v>6.3377534170098819</v>
      </c>
      <c r="D18" s="95">
        <f t="shared" si="1"/>
        <v>0</v>
      </c>
      <c r="E18" s="81" t="str">
        <f t="shared" si="2"/>
        <v/>
      </c>
      <c r="F18" s="113" t="str">
        <f t="shared" si="0"/>
        <v/>
      </c>
      <c r="H18" s="81"/>
    </row>
    <row r="19" spans="1:8">
      <c r="A19" s="93">
        <v>35004</v>
      </c>
      <c r="B19" s="94"/>
      <c r="C19" s="129">
        <f>'Série Histórica IPCA'!M31</f>
        <v>6.2496335834827743</v>
      </c>
      <c r="D19" s="95">
        <f t="shared" si="1"/>
        <v>0</v>
      </c>
      <c r="E19" s="81" t="str">
        <f t="shared" si="2"/>
        <v/>
      </c>
      <c r="F19" s="113" t="str">
        <f t="shared" si="0"/>
        <v/>
      </c>
      <c r="H19" s="81"/>
    </row>
    <row r="20" spans="1:8">
      <c r="A20" s="93">
        <v>35034</v>
      </c>
      <c r="B20" s="94"/>
      <c r="C20" s="129">
        <f>'Série Histórica IPCA'!M32</f>
        <v>6.1590948886200616</v>
      </c>
      <c r="D20" s="95">
        <f t="shared" si="1"/>
        <v>0</v>
      </c>
      <c r="E20" s="81" t="str">
        <f t="shared" si="2"/>
        <v/>
      </c>
      <c r="F20" s="113" t="str">
        <f t="shared" si="0"/>
        <v/>
      </c>
      <c r="H20" s="81"/>
    </row>
    <row r="21" spans="1:8">
      <c r="A21" s="96" t="s">
        <v>27</v>
      </c>
      <c r="B21" s="94"/>
      <c r="C21" s="129">
        <f>C20</f>
        <v>6.1590948886200616</v>
      </c>
      <c r="D21" s="95">
        <f t="shared" si="1"/>
        <v>0</v>
      </c>
      <c r="E21" s="81" t="str">
        <f t="shared" si="2"/>
        <v/>
      </c>
      <c r="F21" s="113" t="str">
        <f t="shared" si="0"/>
        <v/>
      </c>
      <c r="H21" s="81"/>
    </row>
    <row r="22" spans="1:8">
      <c r="A22" s="93">
        <v>35065</v>
      </c>
      <c r="B22" s="94"/>
      <c r="C22" s="129">
        <f>'Série Histórica IPCA'!M33</f>
        <v>6.0644888623671411</v>
      </c>
      <c r="D22" s="95">
        <f t="shared" si="1"/>
        <v>0</v>
      </c>
      <c r="E22" s="81" t="str">
        <f t="shared" si="2"/>
        <v/>
      </c>
      <c r="F22" s="113" t="str">
        <f t="shared" si="0"/>
        <v/>
      </c>
      <c r="H22" s="81"/>
    </row>
    <row r="23" spans="1:8">
      <c r="A23" s="93">
        <v>35096</v>
      </c>
      <c r="B23" s="94"/>
      <c r="C23" s="129">
        <f>'Série Histórica IPCA'!M34</f>
        <v>5.9842992523851839</v>
      </c>
      <c r="D23" s="95">
        <f t="shared" si="1"/>
        <v>0</v>
      </c>
      <c r="E23" s="81" t="str">
        <f t="shared" si="2"/>
        <v/>
      </c>
      <c r="F23" s="113" t="str">
        <f t="shared" si="0"/>
        <v/>
      </c>
      <c r="H23" s="81"/>
    </row>
    <row r="24" spans="1:8">
      <c r="A24" s="93">
        <v>35125</v>
      </c>
      <c r="B24" s="94"/>
      <c r="C24" s="129">
        <f>'Série Histórica IPCA'!M35</f>
        <v>5.9232893718550637</v>
      </c>
      <c r="D24" s="95">
        <f t="shared" si="1"/>
        <v>0</v>
      </c>
      <c r="E24" s="81" t="str">
        <f t="shared" si="2"/>
        <v/>
      </c>
      <c r="F24" s="113" t="str">
        <f t="shared" si="0"/>
        <v/>
      </c>
      <c r="H24" s="81"/>
    </row>
    <row r="25" spans="1:8">
      <c r="A25" s="93">
        <v>35156</v>
      </c>
      <c r="B25" s="94"/>
      <c r="C25" s="129">
        <f>'Série Histórica IPCA'!M36</f>
        <v>5.9026301662731058</v>
      </c>
      <c r="D25" s="95">
        <f t="shared" si="1"/>
        <v>0</v>
      </c>
      <c r="E25" s="81" t="str">
        <f t="shared" si="2"/>
        <v/>
      </c>
      <c r="F25" s="113" t="str">
        <f t="shared" si="0"/>
        <v/>
      </c>
      <c r="H25" s="81"/>
    </row>
    <row r="26" spans="1:8">
      <c r="A26" s="93">
        <v>35186</v>
      </c>
      <c r="B26" s="94"/>
      <c r="C26" s="129">
        <f>'Série Histórica IPCA'!M37</f>
        <v>5.8291824671865671</v>
      </c>
      <c r="D26" s="95">
        <f t="shared" si="1"/>
        <v>0</v>
      </c>
      <c r="E26" s="81" t="str">
        <f t="shared" si="2"/>
        <v/>
      </c>
      <c r="F26" s="113" t="str">
        <f t="shared" si="0"/>
        <v/>
      </c>
      <c r="H26" s="81"/>
    </row>
    <row r="27" spans="1:8">
      <c r="A27" s="93">
        <v>35217</v>
      </c>
      <c r="B27" s="94"/>
      <c r="C27" s="129">
        <f>'Série Histórica IPCA'!M38</f>
        <v>5.7589235992754029</v>
      </c>
      <c r="D27" s="95">
        <f t="shared" si="1"/>
        <v>0</v>
      </c>
      <c r="E27" s="81" t="str">
        <f t="shared" si="2"/>
        <v/>
      </c>
      <c r="F27" s="113" t="str">
        <f t="shared" si="0"/>
        <v/>
      </c>
      <c r="H27" s="81"/>
    </row>
    <row r="28" spans="1:8">
      <c r="A28" s="93">
        <v>35247</v>
      </c>
      <c r="B28" s="94"/>
      <c r="C28" s="129">
        <f>'Série Histórica IPCA'!M39</f>
        <v>5.6911983390408061</v>
      </c>
      <c r="D28" s="95">
        <f t="shared" si="1"/>
        <v>0</v>
      </c>
      <c r="E28" s="81" t="str">
        <f t="shared" si="2"/>
        <v/>
      </c>
      <c r="F28" s="113" t="str">
        <f t="shared" si="0"/>
        <v/>
      </c>
      <c r="H28" s="81"/>
    </row>
    <row r="29" spans="1:8">
      <c r="A29" s="93">
        <v>35278</v>
      </c>
      <c r="B29" s="94"/>
      <c r="C29" s="129">
        <f>'Série Histórica IPCA'!M40</f>
        <v>5.6287195520134556</v>
      </c>
      <c r="D29" s="95">
        <f t="shared" si="1"/>
        <v>0</v>
      </c>
      <c r="E29" s="81" t="str">
        <f t="shared" si="2"/>
        <v/>
      </c>
      <c r="F29" s="113" t="str">
        <f t="shared" si="0"/>
        <v/>
      </c>
      <c r="H29" s="81"/>
    </row>
    <row r="30" spans="1:8">
      <c r="A30" s="93">
        <v>35309</v>
      </c>
      <c r="B30" s="94"/>
      <c r="C30" s="129">
        <f>'Série Histórica IPCA'!M41</f>
        <v>5.60406168061873</v>
      </c>
      <c r="D30" s="95">
        <f t="shared" si="1"/>
        <v>0</v>
      </c>
      <c r="E30" s="81" t="str">
        <f t="shared" si="2"/>
        <v/>
      </c>
      <c r="F30" s="113" t="str">
        <f t="shared" si="0"/>
        <v/>
      </c>
      <c r="H30" s="81"/>
    </row>
    <row r="31" spans="1:8">
      <c r="A31" s="93">
        <v>35339</v>
      </c>
      <c r="B31" s="94"/>
      <c r="C31" s="129">
        <f>'Série Histórica IPCA'!M42</f>
        <v>5.5956681783512128</v>
      </c>
      <c r="D31" s="95">
        <f t="shared" si="1"/>
        <v>0</v>
      </c>
      <c r="E31" s="81" t="str">
        <f t="shared" si="2"/>
        <v/>
      </c>
      <c r="F31" s="113" t="str">
        <f t="shared" si="0"/>
        <v/>
      </c>
      <c r="H31" s="81"/>
    </row>
    <row r="32" spans="1:8">
      <c r="A32" s="93">
        <v>35370</v>
      </c>
      <c r="B32" s="94"/>
      <c r="C32" s="129">
        <f>'Série Histórica IPCA'!M43</f>
        <v>5.5789313841986097</v>
      </c>
      <c r="D32" s="95">
        <f t="shared" si="1"/>
        <v>0</v>
      </c>
      <c r="E32" s="81" t="str">
        <f t="shared" si="2"/>
        <v/>
      </c>
      <c r="F32" s="113" t="str">
        <f t="shared" si="0"/>
        <v/>
      </c>
      <c r="H32" s="81"/>
    </row>
    <row r="33" spans="1:8">
      <c r="A33" s="93">
        <v>35400</v>
      </c>
      <c r="B33" s="94"/>
      <c r="C33" s="129">
        <f>'Série Histórica IPCA'!M44</f>
        <v>5.5611357497992655</v>
      </c>
      <c r="D33" s="95">
        <f t="shared" si="1"/>
        <v>0</v>
      </c>
      <c r="E33" s="81" t="str">
        <f t="shared" si="2"/>
        <v/>
      </c>
      <c r="F33" s="113" t="str">
        <f t="shared" si="0"/>
        <v/>
      </c>
      <c r="H33" s="81"/>
    </row>
    <row r="34" spans="1:8">
      <c r="A34" s="96" t="s">
        <v>27</v>
      </c>
      <c r="B34" s="94"/>
      <c r="C34" s="129">
        <f>C33</f>
        <v>5.5611357497992655</v>
      </c>
      <c r="D34" s="95">
        <f t="shared" si="1"/>
        <v>0</v>
      </c>
      <c r="E34" s="81" t="str">
        <f t="shared" si="2"/>
        <v/>
      </c>
      <c r="F34" s="113" t="str">
        <f t="shared" si="0"/>
        <v/>
      </c>
      <c r="H34" s="81"/>
    </row>
    <row r="35" spans="1:8">
      <c r="A35" s="93">
        <v>35431</v>
      </c>
      <c r="B35" s="94"/>
      <c r="C35" s="129">
        <f>'Série Histórica IPCA'!M45</f>
        <v>5.5351206825910761</v>
      </c>
      <c r="D35" s="95">
        <f t="shared" si="1"/>
        <v>0</v>
      </c>
      <c r="E35" s="81" t="str">
        <f t="shared" si="2"/>
        <v/>
      </c>
      <c r="F35" s="113" t="str">
        <f t="shared" si="0"/>
        <v/>
      </c>
      <c r="H35" s="81"/>
    </row>
    <row r="36" spans="1:8">
      <c r="A36" s="93">
        <v>35462</v>
      </c>
      <c r="B36" s="94"/>
      <c r="C36" s="129">
        <f>'Série Histórica IPCA'!M46</f>
        <v>5.470567980422107</v>
      </c>
      <c r="D36" s="95">
        <f t="shared" si="1"/>
        <v>0</v>
      </c>
      <c r="E36" s="81" t="str">
        <f t="shared" si="2"/>
        <v/>
      </c>
      <c r="F36" s="113" t="str">
        <f t="shared" si="0"/>
        <v/>
      </c>
      <c r="H36" s="81"/>
    </row>
    <row r="37" spans="1:8">
      <c r="A37" s="93">
        <v>35490</v>
      </c>
      <c r="B37" s="94"/>
      <c r="C37" s="129">
        <f>'Série Histórica IPCA'!M47</f>
        <v>5.4433512243006001</v>
      </c>
      <c r="D37" s="95">
        <f t="shared" si="1"/>
        <v>0</v>
      </c>
      <c r="E37" s="81" t="str">
        <f t="shared" si="2"/>
        <v/>
      </c>
      <c r="F37" s="113" t="str">
        <f t="shared" si="0"/>
        <v/>
      </c>
      <c r="H37" s="81"/>
    </row>
    <row r="38" spans="1:8">
      <c r="A38" s="93">
        <v>35521</v>
      </c>
      <c r="B38" s="94"/>
      <c r="C38" s="129">
        <f>'Série Histórica IPCA'!M48</f>
        <v>5.4157309962198852</v>
      </c>
      <c r="D38" s="95">
        <f t="shared" si="1"/>
        <v>0</v>
      </c>
      <c r="E38" s="81" t="str">
        <f t="shared" si="2"/>
        <v/>
      </c>
      <c r="F38" s="113" t="str">
        <f t="shared" si="0"/>
        <v/>
      </c>
      <c r="H38" s="81"/>
    </row>
    <row r="39" spans="1:8">
      <c r="A39" s="93">
        <v>35551</v>
      </c>
      <c r="B39" s="94"/>
      <c r="C39" s="129">
        <f>'Série Histórica IPCA'!M49</f>
        <v>5.3684882991870335</v>
      </c>
      <c r="D39" s="95">
        <f t="shared" si="1"/>
        <v>0</v>
      </c>
      <c r="E39" s="81" t="str">
        <f t="shared" si="2"/>
        <v/>
      </c>
      <c r="F39" s="113" t="str">
        <f t="shared" si="0"/>
        <v/>
      </c>
      <c r="H39" s="81"/>
    </row>
    <row r="40" spans="1:8">
      <c r="A40" s="93">
        <v>35582</v>
      </c>
      <c r="B40" s="94"/>
      <c r="C40" s="129">
        <f>'Série Histórica IPCA'!M50</f>
        <v>5.3465673729579182</v>
      </c>
      <c r="D40" s="95">
        <f t="shared" si="1"/>
        <v>0</v>
      </c>
      <c r="E40" s="81" t="str">
        <f t="shared" si="2"/>
        <v/>
      </c>
      <c r="F40" s="113" t="str">
        <f t="shared" si="0"/>
        <v/>
      </c>
      <c r="H40" s="81"/>
    </row>
    <row r="41" spans="1:8">
      <c r="A41" s="93">
        <v>35612</v>
      </c>
      <c r="B41" s="94"/>
      <c r="C41" s="129">
        <f>'Série Histórica IPCA'!M51</f>
        <v>5.3178509776784368</v>
      </c>
      <c r="D41" s="95">
        <f t="shared" si="1"/>
        <v>0</v>
      </c>
      <c r="E41" s="81" t="str">
        <f t="shared" si="2"/>
        <v/>
      </c>
      <c r="F41" s="113" t="str">
        <f t="shared" si="0"/>
        <v/>
      </c>
      <c r="H41" s="81"/>
    </row>
    <row r="42" spans="1:8">
      <c r="A42" s="93">
        <v>35643</v>
      </c>
      <c r="B42" s="94"/>
      <c r="C42" s="129">
        <f>'Série Histórica IPCA'!M52</f>
        <v>5.3061773874261045</v>
      </c>
      <c r="D42" s="95">
        <f t="shared" si="1"/>
        <v>0</v>
      </c>
      <c r="E42" s="81" t="str">
        <f t="shared" si="2"/>
        <v/>
      </c>
      <c r="F42" s="113" t="str">
        <f t="shared" si="0"/>
        <v/>
      </c>
      <c r="H42" s="81"/>
    </row>
    <row r="43" spans="1:8">
      <c r="A43" s="93">
        <v>35674</v>
      </c>
      <c r="B43" s="94"/>
      <c r="C43" s="129">
        <f>'Série Histórica IPCA'!M53</f>
        <v>5.3072388351931412</v>
      </c>
      <c r="D43" s="95">
        <f t="shared" si="1"/>
        <v>0</v>
      </c>
      <c r="E43" s="81" t="str">
        <f t="shared" si="2"/>
        <v/>
      </c>
      <c r="F43" s="113" t="str">
        <f t="shared" si="0"/>
        <v/>
      </c>
      <c r="H43" s="81"/>
    </row>
    <row r="44" spans="1:8">
      <c r="A44" s="93">
        <v>35704</v>
      </c>
      <c r="B44" s="94"/>
      <c r="C44" s="129">
        <f>'Série Histórica IPCA'!M54</f>
        <v>5.3040564013523337</v>
      </c>
      <c r="D44" s="95">
        <f t="shared" si="1"/>
        <v>0</v>
      </c>
      <c r="E44" s="81" t="str">
        <f t="shared" si="2"/>
        <v/>
      </c>
      <c r="F44" s="113" t="str">
        <f t="shared" si="0"/>
        <v/>
      </c>
      <c r="H44" s="81"/>
    </row>
    <row r="45" spans="1:8">
      <c r="A45" s="93">
        <v>35735</v>
      </c>
      <c r="B45" s="94"/>
      <c r="C45" s="129">
        <f>'Série Histórica IPCA'!M55</f>
        <v>5.2918850657012113</v>
      </c>
      <c r="D45" s="95">
        <f t="shared" si="1"/>
        <v>0</v>
      </c>
      <c r="E45" s="81" t="str">
        <f t="shared" si="2"/>
        <v/>
      </c>
      <c r="F45" s="113" t="str">
        <f t="shared" si="0"/>
        <v/>
      </c>
      <c r="H45" s="81"/>
    </row>
    <row r="46" spans="1:8">
      <c r="A46" s="93">
        <v>35765</v>
      </c>
      <c r="B46" s="94"/>
      <c r="C46" s="129">
        <f>'Série Histórica IPCA'!M56</f>
        <v>5.2829041286824552</v>
      </c>
      <c r="D46" s="95">
        <f t="shared" si="1"/>
        <v>0</v>
      </c>
      <c r="E46" s="81" t="str">
        <f t="shared" si="2"/>
        <v/>
      </c>
      <c r="F46" s="113" t="str">
        <f t="shared" si="0"/>
        <v/>
      </c>
      <c r="H46" s="81"/>
    </row>
    <row r="47" spans="1:8">
      <c r="A47" s="96" t="s">
        <v>27</v>
      </c>
      <c r="B47" s="94"/>
      <c r="C47" s="129">
        <f>C46</f>
        <v>5.2829041286824552</v>
      </c>
      <c r="D47" s="95">
        <f t="shared" si="1"/>
        <v>0</v>
      </c>
      <c r="E47" s="81" t="str">
        <f t="shared" si="2"/>
        <v/>
      </c>
      <c r="F47" s="113" t="str">
        <f t="shared" si="0"/>
        <v/>
      </c>
      <c r="H47" s="81"/>
    </row>
    <row r="48" spans="1:8">
      <c r="A48" s="93">
        <v>35796</v>
      </c>
      <c r="B48" s="94"/>
      <c r="C48" s="129">
        <f>'Série Histórica IPCA'!M57</f>
        <v>5.2602849035969923</v>
      </c>
      <c r="D48" s="95">
        <f t="shared" si="1"/>
        <v>0</v>
      </c>
      <c r="E48" s="81" t="str">
        <f t="shared" si="2"/>
        <v/>
      </c>
      <c r="F48" s="113" t="str">
        <f t="shared" si="0"/>
        <v/>
      </c>
      <c r="H48" s="81"/>
    </row>
    <row r="49" spans="1:8">
      <c r="A49" s="93">
        <v>35827</v>
      </c>
      <c r="B49" s="94"/>
      <c r="C49" s="129">
        <f>'Série Histórica IPCA'!M58</f>
        <v>5.2232001823026462</v>
      </c>
      <c r="D49" s="95">
        <f t="shared" si="1"/>
        <v>0</v>
      </c>
      <c r="E49" s="81" t="str">
        <f t="shared" si="2"/>
        <v/>
      </c>
      <c r="F49" s="113" t="str">
        <f t="shared" si="0"/>
        <v/>
      </c>
      <c r="H49" s="81"/>
    </row>
    <row r="50" spans="1:8">
      <c r="A50" s="93">
        <v>35855</v>
      </c>
      <c r="B50" s="94"/>
      <c r="C50" s="129">
        <f>'Série Histórica IPCA'!M59</f>
        <v>5.1992834783024433</v>
      </c>
      <c r="D50" s="95">
        <f t="shared" si="1"/>
        <v>0</v>
      </c>
      <c r="E50" s="81" t="str">
        <f t="shared" si="2"/>
        <v/>
      </c>
      <c r="F50" s="113" t="str">
        <f t="shared" si="0"/>
        <v/>
      </c>
      <c r="H50" s="81"/>
    </row>
    <row r="51" spans="1:8">
      <c r="A51" s="93">
        <v>35886</v>
      </c>
      <c r="B51" s="94"/>
      <c r="C51" s="129">
        <f>'Série Histórica IPCA'!M60</f>
        <v>5.181665814533039</v>
      </c>
      <c r="D51" s="95">
        <f t="shared" si="1"/>
        <v>0</v>
      </c>
      <c r="E51" s="81" t="str">
        <f t="shared" si="2"/>
        <v/>
      </c>
      <c r="F51" s="113" t="str">
        <f t="shared" si="0"/>
        <v/>
      </c>
      <c r="H51" s="81"/>
    </row>
    <row r="52" spans="1:8">
      <c r="A52" s="93">
        <v>35916</v>
      </c>
      <c r="B52" s="94"/>
      <c r="C52" s="129">
        <f>'Série Histórica IPCA'!M61</f>
        <v>5.1692595915134003</v>
      </c>
      <c r="D52" s="95">
        <f t="shared" si="1"/>
        <v>0</v>
      </c>
      <c r="E52" s="81" t="str">
        <f t="shared" si="2"/>
        <v/>
      </c>
      <c r="F52" s="113" t="str">
        <f t="shared" si="0"/>
        <v/>
      </c>
      <c r="H52" s="81"/>
    </row>
    <row r="53" spans="1:8">
      <c r="A53" s="93">
        <v>35947</v>
      </c>
      <c r="B53" s="94"/>
      <c r="C53" s="129">
        <f>'Série Histórica IPCA'!M62</f>
        <v>5.1435418821028911</v>
      </c>
      <c r="D53" s="95">
        <f t="shared" si="1"/>
        <v>0</v>
      </c>
      <c r="E53" s="81" t="str">
        <f t="shared" si="2"/>
        <v/>
      </c>
      <c r="F53" s="113" t="str">
        <f t="shared" si="0"/>
        <v/>
      </c>
      <c r="H53" s="81"/>
    </row>
    <row r="54" spans="1:8">
      <c r="A54" s="93">
        <v>35977</v>
      </c>
      <c r="B54" s="94"/>
      <c r="C54" s="129">
        <f>'Série Histórica IPCA'!M63</f>
        <v>5.1425133794270037</v>
      </c>
      <c r="D54" s="95">
        <f t="shared" si="1"/>
        <v>0</v>
      </c>
      <c r="E54" s="81" t="str">
        <f t="shared" si="2"/>
        <v/>
      </c>
      <c r="F54" s="113" t="str">
        <f t="shared" si="0"/>
        <v/>
      </c>
      <c r="H54" s="81"/>
    </row>
    <row r="55" spans="1:8">
      <c r="A55" s="93">
        <v>36008</v>
      </c>
      <c r="B55" s="94"/>
      <c r="C55" s="129">
        <f>'Série Histórica IPCA'!M64</f>
        <v>5.1486918095985281</v>
      </c>
      <c r="D55" s="95">
        <f t="shared" si="1"/>
        <v>0</v>
      </c>
      <c r="E55" s="81" t="str">
        <f t="shared" si="2"/>
        <v/>
      </c>
      <c r="F55" s="113" t="str">
        <f t="shared" si="0"/>
        <v/>
      </c>
      <c r="H55" s="81"/>
    </row>
    <row r="56" spans="1:8">
      <c r="A56" s="93">
        <v>36039</v>
      </c>
      <c r="B56" s="94"/>
      <c r="C56" s="129">
        <f>'Série Histórica IPCA'!M65</f>
        <v>5.1750847417816095</v>
      </c>
      <c r="D56" s="95">
        <f t="shared" si="1"/>
        <v>0</v>
      </c>
      <c r="E56" s="81" t="str">
        <f t="shared" si="2"/>
        <v/>
      </c>
      <c r="F56" s="113" t="str">
        <f t="shared" si="0"/>
        <v/>
      </c>
      <c r="H56" s="81"/>
    </row>
    <row r="57" spans="1:8">
      <c r="A57" s="93">
        <v>36069</v>
      </c>
      <c r="B57" s="94"/>
      <c r="C57" s="129">
        <f>'Série Histórica IPCA'!M66</f>
        <v>5.186495030849481</v>
      </c>
      <c r="D57" s="95">
        <f t="shared" si="1"/>
        <v>0</v>
      </c>
      <c r="E57" s="81" t="str">
        <f t="shared" si="2"/>
        <v/>
      </c>
      <c r="F57" s="113" t="str">
        <f t="shared" si="0"/>
        <v/>
      </c>
      <c r="H57" s="81"/>
    </row>
    <row r="58" spans="1:8">
      <c r="A58" s="93">
        <v>36100</v>
      </c>
      <c r="B58" s="94"/>
      <c r="C58" s="129">
        <f>'Série Histórica IPCA'!M67</f>
        <v>5.1854579392616209</v>
      </c>
      <c r="D58" s="95">
        <f t="shared" si="1"/>
        <v>0</v>
      </c>
      <c r="E58" s="81" t="str">
        <f t="shared" si="2"/>
        <v/>
      </c>
      <c r="F58" s="113" t="str">
        <f t="shared" si="0"/>
        <v/>
      </c>
      <c r="H58" s="81"/>
    </row>
    <row r="59" spans="1:8">
      <c r="A59" s="93">
        <v>36130</v>
      </c>
      <c r="B59" s="94"/>
      <c r="C59" s="129">
        <f>'Série Histórica IPCA'!M68</f>
        <v>5.191687964819411</v>
      </c>
      <c r="D59" s="95">
        <f t="shared" si="1"/>
        <v>0</v>
      </c>
      <c r="E59" s="81" t="str">
        <f t="shared" si="2"/>
        <v/>
      </c>
      <c r="F59" s="113" t="str">
        <f t="shared" si="0"/>
        <v/>
      </c>
      <c r="H59" s="81"/>
    </row>
    <row r="60" spans="1:8">
      <c r="A60" s="96" t="s">
        <v>27</v>
      </c>
      <c r="B60" s="94"/>
      <c r="C60" s="129">
        <f>C59</f>
        <v>5.191687964819411</v>
      </c>
      <c r="D60" s="95">
        <f t="shared" si="1"/>
        <v>0</v>
      </c>
      <c r="E60" s="81" t="str">
        <f t="shared" si="2"/>
        <v/>
      </c>
      <c r="F60" s="113" t="str">
        <f t="shared" si="0"/>
        <v/>
      </c>
      <c r="H60" s="81"/>
    </row>
    <row r="61" spans="1:8">
      <c r="A61" s="93">
        <v>36161</v>
      </c>
      <c r="B61" s="94"/>
      <c r="C61" s="129">
        <f>'Série Histórica IPCA'!M69</f>
        <v>5.174611746057419</v>
      </c>
      <c r="D61" s="95">
        <f t="shared" si="1"/>
        <v>0</v>
      </c>
      <c r="E61" s="81" t="str">
        <f t="shared" si="2"/>
        <v/>
      </c>
      <c r="F61" s="113" t="str">
        <f t="shared" si="0"/>
        <v/>
      </c>
      <c r="H61" s="81"/>
    </row>
    <row r="62" spans="1:8">
      <c r="A62" s="93">
        <v>36192</v>
      </c>
      <c r="B62" s="94"/>
      <c r="C62" s="129">
        <f>'Série Histórica IPCA'!M70</f>
        <v>5.1386412572566371</v>
      </c>
      <c r="D62" s="95">
        <f t="shared" si="1"/>
        <v>0</v>
      </c>
      <c r="E62" s="81" t="str">
        <f t="shared" si="2"/>
        <v/>
      </c>
      <c r="F62" s="113" t="str">
        <f t="shared" si="0"/>
        <v/>
      </c>
      <c r="H62" s="81"/>
    </row>
    <row r="63" spans="1:8">
      <c r="A63" s="93">
        <v>36220</v>
      </c>
      <c r="B63" s="94"/>
      <c r="C63" s="129">
        <f>'Série Histórica IPCA'!M71</f>
        <v>5.0852461724459461</v>
      </c>
      <c r="D63" s="95">
        <f t="shared" si="1"/>
        <v>0</v>
      </c>
      <c r="E63" s="81" t="str">
        <f t="shared" si="2"/>
        <v/>
      </c>
      <c r="F63" s="113" t="str">
        <f t="shared" si="0"/>
        <v/>
      </c>
      <c r="H63" s="81"/>
    </row>
    <row r="64" spans="1:8">
      <c r="A64" s="93">
        <v>36251</v>
      </c>
      <c r="B64" s="94"/>
      <c r="C64" s="129">
        <f>'Série Histórica IPCA'!M72</f>
        <v>5.0299170845162706</v>
      </c>
      <c r="D64" s="95">
        <f t="shared" si="1"/>
        <v>0</v>
      </c>
      <c r="E64" s="81" t="str">
        <f t="shared" si="2"/>
        <v/>
      </c>
      <c r="F64" s="113" t="str">
        <f t="shared" si="0"/>
        <v/>
      </c>
      <c r="H64" s="81"/>
    </row>
    <row r="65" spans="1:8">
      <c r="A65" s="93">
        <v>36281</v>
      </c>
      <c r="B65" s="94"/>
      <c r="C65" s="129">
        <f>'Série Histórica IPCA'!M73</f>
        <v>5.0019064086279457</v>
      </c>
      <c r="D65" s="95">
        <f t="shared" si="1"/>
        <v>0</v>
      </c>
      <c r="E65" s="81" t="str">
        <f t="shared" si="2"/>
        <v/>
      </c>
      <c r="F65" s="113" t="str">
        <f t="shared" si="0"/>
        <v/>
      </c>
      <c r="H65" s="81"/>
    </row>
    <row r="66" spans="1:8">
      <c r="A66" s="93">
        <v>36312</v>
      </c>
      <c r="B66" s="94"/>
      <c r="C66" s="129">
        <f>'Série Histórica IPCA'!M74</f>
        <v>4.9869455719122016</v>
      </c>
      <c r="D66" s="95">
        <f t="shared" si="1"/>
        <v>0</v>
      </c>
      <c r="E66" s="81" t="str">
        <f t="shared" si="2"/>
        <v/>
      </c>
      <c r="F66" s="113" t="str">
        <f t="shared" ref="F66:F129" si="3">IF(E66&gt;=$E$423,E66,"desconsidera")</f>
        <v/>
      </c>
      <c r="H66" s="81"/>
    </row>
    <row r="67" spans="1:8">
      <c r="A67" s="93">
        <v>36342</v>
      </c>
      <c r="B67" s="94"/>
      <c r="C67" s="129">
        <f>'Série Histórica IPCA'!M75</f>
        <v>4.9774883440585089</v>
      </c>
      <c r="D67" s="95">
        <f t="shared" si="1"/>
        <v>0</v>
      </c>
      <c r="E67" s="81" t="str">
        <f t="shared" ref="E67:E130" si="4">IF(D67&gt;10,D67,"")</f>
        <v/>
      </c>
      <c r="F67" s="113" t="str">
        <f t="shared" si="3"/>
        <v/>
      </c>
      <c r="H67" s="81"/>
    </row>
    <row r="68" spans="1:8">
      <c r="A68" s="93">
        <v>36373</v>
      </c>
      <c r="B68" s="94"/>
      <c r="C68" s="129">
        <f>'Série Histórica IPCA'!M76</f>
        <v>4.9238187200103845</v>
      </c>
      <c r="D68" s="95">
        <f t="shared" si="1"/>
        <v>0</v>
      </c>
      <c r="E68" s="81" t="str">
        <f t="shared" si="4"/>
        <v/>
      </c>
      <c r="F68" s="113" t="str">
        <f t="shared" si="3"/>
        <v/>
      </c>
      <c r="H68" s="81"/>
    </row>
    <row r="69" spans="1:8">
      <c r="A69" s="93">
        <v>36404</v>
      </c>
      <c r="B69" s="94"/>
      <c r="C69" s="129">
        <f>'Série Histórica IPCA'!M77</f>
        <v>4.8963988862474093</v>
      </c>
      <c r="D69" s="95">
        <f t="shared" si="1"/>
        <v>0</v>
      </c>
      <c r="E69" s="81" t="str">
        <f t="shared" si="4"/>
        <v/>
      </c>
      <c r="F69" s="113" t="str">
        <f t="shared" si="3"/>
        <v/>
      </c>
      <c r="H69" s="81"/>
    </row>
    <row r="70" spans="1:8">
      <c r="A70" s="93">
        <v>36434</v>
      </c>
      <c r="B70" s="94"/>
      <c r="C70" s="129">
        <f>'Série Histórica IPCA'!M78</f>
        <v>4.8812669586755089</v>
      </c>
      <c r="D70" s="95">
        <f t="shared" si="1"/>
        <v>0</v>
      </c>
      <c r="E70" s="81" t="str">
        <f t="shared" si="4"/>
        <v/>
      </c>
      <c r="F70" s="113" t="str">
        <f t="shared" si="3"/>
        <v/>
      </c>
      <c r="H70" s="81"/>
    </row>
    <row r="71" spans="1:8">
      <c r="A71" s="93">
        <v>36465</v>
      </c>
      <c r="B71" s="94"/>
      <c r="C71" s="129">
        <f>'Série Histórica IPCA'!M79</f>
        <v>4.823862989105157</v>
      </c>
      <c r="D71" s="95">
        <f t="shared" si="1"/>
        <v>0</v>
      </c>
      <c r="E71" s="81" t="str">
        <f t="shared" si="4"/>
        <v/>
      </c>
      <c r="F71" s="113" t="str">
        <f t="shared" si="3"/>
        <v/>
      </c>
      <c r="H71" s="81"/>
    </row>
    <row r="72" spans="1:8">
      <c r="A72" s="93">
        <v>36495</v>
      </c>
      <c r="B72" s="94"/>
      <c r="C72" s="129">
        <f>'Série Histórica IPCA'!M80</f>
        <v>4.7784675474048104</v>
      </c>
      <c r="D72" s="95">
        <f t="shared" ref="D72:D135" si="5">B72*C72</f>
        <v>0</v>
      </c>
      <c r="E72" s="81" t="str">
        <f t="shared" si="4"/>
        <v/>
      </c>
      <c r="F72" s="113" t="str">
        <f t="shared" si="3"/>
        <v/>
      </c>
      <c r="H72" s="81"/>
    </row>
    <row r="73" spans="1:8">
      <c r="A73" s="96" t="s">
        <v>27</v>
      </c>
      <c r="B73" s="94"/>
      <c r="C73" s="129">
        <f>C72</f>
        <v>4.7784675474048104</v>
      </c>
      <c r="D73" s="95">
        <f t="shared" si="5"/>
        <v>0</v>
      </c>
      <c r="E73" s="81" t="str">
        <f t="shared" si="4"/>
        <v/>
      </c>
      <c r="F73" s="113" t="str">
        <f t="shared" si="3"/>
        <v/>
      </c>
      <c r="H73" s="81"/>
    </row>
    <row r="74" spans="1:8">
      <c r="A74" s="93">
        <v>36526</v>
      </c>
      <c r="B74" s="94"/>
      <c r="C74" s="129">
        <f>'Série Histórica IPCA'!M81</f>
        <v>4.7499677409590602</v>
      </c>
      <c r="D74" s="95">
        <f t="shared" si="5"/>
        <v>0</v>
      </c>
      <c r="E74" s="81" t="str">
        <f t="shared" si="4"/>
        <v/>
      </c>
      <c r="F74" s="113" t="str">
        <f t="shared" si="3"/>
        <v/>
      </c>
      <c r="H74" s="81"/>
    </row>
    <row r="75" spans="1:8">
      <c r="A75" s="93">
        <v>36557</v>
      </c>
      <c r="B75" s="94"/>
      <c r="C75" s="129">
        <f>'Série Histórica IPCA'!M82</f>
        <v>4.720699404650226</v>
      </c>
      <c r="D75" s="95">
        <f t="shared" si="5"/>
        <v>0</v>
      </c>
      <c r="E75" s="81" t="str">
        <f t="shared" si="4"/>
        <v/>
      </c>
      <c r="F75" s="113" t="str">
        <f t="shared" si="3"/>
        <v/>
      </c>
      <c r="H75" s="81"/>
    </row>
    <row r="76" spans="1:8">
      <c r="A76" s="93">
        <v>36586</v>
      </c>
      <c r="B76" s="94"/>
      <c r="C76" s="129">
        <f>'Série Histórica IPCA'!M83</f>
        <v>4.7145704630482674</v>
      </c>
      <c r="D76" s="95">
        <f t="shared" si="5"/>
        <v>0</v>
      </c>
      <c r="E76" s="81" t="str">
        <f t="shared" si="4"/>
        <v/>
      </c>
      <c r="F76" s="113" t="str">
        <f t="shared" si="3"/>
        <v/>
      </c>
      <c r="H76" s="81"/>
    </row>
    <row r="77" spans="1:8">
      <c r="A77" s="93">
        <v>36617</v>
      </c>
      <c r="B77" s="94"/>
      <c r="C77" s="129">
        <f>'Série Histórica IPCA'!M84</f>
        <v>4.7042211764600514</v>
      </c>
      <c r="D77" s="95">
        <f t="shared" si="5"/>
        <v>0</v>
      </c>
      <c r="E77" s="81" t="str">
        <f t="shared" si="4"/>
        <v/>
      </c>
      <c r="F77" s="113" t="str">
        <f t="shared" si="3"/>
        <v/>
      </c>
      <c r="H77" s="81"/>
    </row>
    <row r="78" spans="1:8">
      <c r="A78" s="93">
        <v>36647</v>
      </c>
      <c r="B78" s="94"/>
      <c r="C78" s="129">
        <f>'Série Histórica IPCA'!M85</f>
        <v>4.6845460829118188</v>
      </c>
      <c r="D78" s="95">
        <f t="shared" si="5"/>
        <v>0</v>
      </c>
      <c r="E78" s="81" t="str">
        <f t="shared" si="4"/>
        <v/>
      </c>
      <c r="F78" s="113" t="str">
        <f t="shared" si="3"/>
        <v/>
      </c>
      <c r="H78" s="81"/>
    </row>
    <row r="79" spans="1:8">
      <c r="A79" s="93">
        <v>36678</v>
      </c>
      <c r="B79" s="94"/>
      <c r="C79" s="129">
        <f>'Série Histórica IPCA'!M86</f>
        <v>4.6840776751443025</v>
      </c>
      <c r="D79" s="95">
        <f t="shared" si="5"/>
        <v>0</v>
      </c>
      <c r="E79" s="81" t="str">
        <f t="shared" si="4"/>
        <v/>
      </c>
      <c r="F79" s="113" t="str">
        <f t="shared" si="3"/>
        <v/>
      </c>
      <c r="H79" s="81"/>
    </row>
    <row r="80" spans="1:8">
      <c r="A80" s="93">
        <v>36708</v>
      </c>
      <c r="B80" s="94"/>
      <c r="C80" s="129">
        <f>'Série Histórica IPCA'!M87</f>
        <v>4.6733290184019731</v>
      </c>
      <c r="D80" s="95">
        <f t="shared" si="5"/>
        <v>0</v>
      </c>
      <c r="E80" s="81" t="str">
        <f t="shared" si="4"/>
        <v/>
      </c>
      <c r="F80" s="113" t="str">
        <f t="shared" si="3"/>
        <v/>
      </c>
      <c r="H80" s="81"/>
    </row>
    <row r="81" spans="1:8">
      <c r="A81" s="93">
        <v>36739</v>
      </c>
      <c r="B81" s="94"/>
      <c r="C81" s="129">
        <f>'Série Histórica IPCA'!M88</f>
        <v>4.5992806007302285</v>
      </c>
      <c r="D81" s="95">
        <f t="shared" si="5"/>
        <v>0</v>
      </c>
      <c r="E81" s="81" t="str">
        <f t="shared" si="4"/>
        <v/>
      </c>
      <c r="F81" s="113" t="str">
        <f t="shared" si="3"/>
        <v/>
      </c>
      <c r="H81" s="81"/>
    </row>
    <row r="82" spans="1:8">
      <c r="A82" s="93">
        <v>36770</v>
      </c>
      <c r="B82" s="94"/>
      <c r="C82" s="129">
        <f>'Série Histórica IPCA'!M89</f>
        <v>4.5398091015005662</v>
      </c>
      <c r="D82" s="95">
        <f t="shared" si="5"/>
        <v>0</v>
      </c>
      <c r="E82" s="81" t="str">
        <f t="shared" si="4"/>
        <v/>
      </c>
      <c r="F82" s="113" t="str">
        <f t="shared" si="3"/>
        <v/>
      </c>
      <c r="H82" s="81"/>
    </row>
    <row r="83" spans="1:8">
      <c r="A83" s="93">
        <v>36800</v>
      </c>
      <c r="B83" s="94"/>
      <c r="C83" s="129">
        <f>'Série Histórica IPCA'!M90</f>
        <v>4.5293915010481536</v>
      </c>
      <c r="D83" s="95">
        <f t="shared" si="5"/>
        <v>0</v>
      </c>
      <c r="E83" s="81" t="str">
        <f t="shared" si="4"/>
        <v/>
      </c>
      <c r="F83" s="113" t="str">
        <f t="shared" si="3"/>
        <v/>
      </c>
      <c r="H83" s="81"/>
    </row>
    <row r="84" spans="1:8">
      <c r="A84" s="93">
        <v>36831</v>
      </c>
      <c r="B84" s="94"/>
      <c r="C84" s="129">
        <f>'Série Histórica IPCA'!M91</f>
        <v>4.5230592181427554</v>
      </c>
      <c r="D84" s="95">
        <f t="shared" si="5"/>
        <v>0</v>
      </c>
      <c r="E84" s="81" t="str">
        <f t="shared" si="4"/>
        <v/>
      </c>
      <c r="F84" s="113" t="str">
        <f t="shared" si="3"/>
        <v/>
      </c>
      <c r="H84" s="81"/>
    </row>
    <row r="85" spans="1:8">
      <c r="A85" s="93">
        <v>36861</v>
      </c>
      <c r="B85" s="94"/>
      <c r="C85" s="129">
        <f>'Série Histórica IPCA'!M92</f>
        <v>4.5086315970322541</v>
      </c>
      <c r="D85" s="95">
        <f t="shared" si="5"/>
        <v>0</v>
      </c>
      <c r="E85" s="81" t="str">
        <f t="shared" si="4"/>
        <v/>
      </c>
      <c r="F85" s="113" t="str">
        <f t="shared" si="3"/>
        <v/>
      </c>
      <c r="H85" s="81"/>
    </row>
    <row r="86" spans="1:8">
      <c r="A86" s="96" t="s">
        <v>27</v>
      </c>
      <c r="B86" s="94"/>
      <c r="C86" s="129">
        <f>C85</f>
        <v>4.5086315970322541</v>
      </c>
      <c r="D86" s="95">
        <f t="shared" si="5"/>
        <v>0</v>
      </c>
      <c r="E86" s="81" t="str">
        <f t="shared" si="4"/>
        <v/>
      </c>
      <c r="F86" s="113" t="str">
        <f t="shared" si="3"/>
        <v/>
      </c>
      <c r="H86" s="81"/>
    </row>
    <row r="87" spans="1:8">
      <c r="A87" s="93">
        <v>36892</v>
      </c>
      <c r="B87" s="94"/>
      <c r="C87" s="129">
        <f>'Série Histórica IPCA'!M93</f>
        <v>4.4821866955286342</v>
      </c>
      <c r="D87" s="95">
        <f t="shared" si="5"/>
        <v>0</v>
      </c>
      <c r="E87" s="81" t="str">
        <f t="shared" si="4"/>
        <v/>
      </c>
      <c r="F87" s="113" t="str">
        <f t="shared" si="3"/>
        <v/>
      </c>
      <c r="H87" s="81"/>
    </row>
    <row r="88" spans="1:8">
      <c r="A88" s="93">
        <v>36923</v>
      </c>
      <c r="B88" s="94"/>
      <c r="C88" s="129">
        <f>'Série Histórica IPCA'!M94</f>
        <v>4.4567830322448332</v>
      </c>
      <c r="D88" s="95">
        <f t="shared" si="5"/>
        <v>0</v>
      </c>
      <c r="E88" s="81" t="str">
        <f t="shared" si="4"/>
        <v/>
      </c>
      <c r="F88" s="113" t="str">
        <f t="shared" si="3"/>
        <v/>
      </c>
      <c r="H88" s="81"/>
    </row>
    <row r="89" spans="1:8">
      <c r="A89" s="93">
        <v>36951</v>
      </c>
      <c r="B89" s="94"/>
      <c r="C89" s="129">
        <f>'Série Histórica IPCA'!M95</f>
        <v>4.436375704006406</v>
      </c>
      <c r="D89" s="95">
        <f t="shared" si="5"/>
        <v>0</v>
      </c>
      <c r="E89" s="81" t="str">
        <f t="shared" si="4"/>
        <v/>
      </c>
      <c r="F89" s="113" t="str">
        <f t="shared" si="3"/>
        <v/>
      </c>
      <c r="H89" s="81"/>
    </row>
    <row r="90" spans="1:8">
      <c r="A90" s="93">
        <v>36982</v>
      </c>
      <c r="B90" s="94"/>
      <c r="C90" s="129">
        <f>'Série Histórica IPCA'!M96</f>
        <v>4.4195812950850826</v>
      </c>
      <c r="D90" s="95">
        <f t="shared" si="5"/>
        <v>0</v>
      </c>
      <c r="E90" s="81" t="str">
        <f t="shared" si="4"/>
        <v/>
      </c>
      <c r="F90" s="113" t="str">
        <f t="shared" si="3"/>
        <v/>
      </c>
      <c r="H90" s="81"/>
    </row>
    <row r="91" spans="1:8">
      <c r="A91" s="93">
        <v>37012</v>
      </c>
      <c r="B91" s="94"/>
      <c r="C91" s="129">
        <f>'Série Histórica IPCA'!M97</f>
        <v>4.3940955409475917</v>
      </c>
      <c r="D91" s="95">
        <f t="shared" si="5"/>
        <v>0</v>
      </c>
      <c r="E91" s="81" t="str">
        <f t="shared" si="4"/>
        <v/>
      </c>
      <c r="F91" s="113" t="str">
        <f t="shared" si="3"/>
        <v/>
      </c>
      <c r="H91" s="81"/>
    </row>
    <row r="92" spans="1:8">
      <c r="A92" s="93">
        <v>37043</v>
      </c>
      <c r="B92" s="94"/>
      <c r="C92" s="129">
        <f>'Série Histórica IPCA'!M98</f>
        <v>4.3761533123668821</v>
      </c>
      <c r="D92" s="95">
        <f t="shared" si="5"/>
        <v>0</v>
      </c>
      <c r="E92" s="81" t="str">
        <f t="shared" si="4"/>
        <v/>
      </c>
      <c r="F92" s="113" t="str">
        <f t="shared" si="3"/>
        <v/>
      </c>
      <c r="H92" s="81"/>
    </row>
    <row r="93" spans="1:8">
      <c r="A93" s="93">
        <v>37073</v>
      </c>
      <c r="B93" s="94"/>
      <c r="C93" s="129">
        <f>'Série Histórica IPCA'!M99</f>
        <v>4.3535150341890985</v>
      </c>
      <c r="D93" s="95">
        <f t="shared" si="5"/>
        <v>0</v>
      </c>
      <c r="E93" s="81" t="str">
        <f t="shared" si="4"/>
        <v/>
      </c>
      <c r="F93" s="113" t="str">
        <f t="shared" si="3"/>
        <v/>
      </c>
      <c r="H93" s="81"/>
    </row>
    <row r="94" spans="1:8">
      <c r="A94" s="93">
        <v>37104</v>
      </c>
      <c r="B94" s="94"/>
      <c r="C94" s="129">
        <f>'Série Histórica IPCA'!M100</f>
        <v>4.2963732697020616</v>
      </c>
      <c r="D94" s="95">
        <f t="shared" si="5"/>
        <v>0</v>
      </c>
      <c r="E94" s="81" t="str">
        <f t="shared" si="4"/>
        <v/>
      </c>
      <c r="F94" s="113" t="str">
        <f t="shared" si="3"/>
        <v/>
      </c>
      <c r="H94" s="81"/>
    </row>
    <row r="95" spans="1:8">
      <c r="A95" s="93">
        <v>37135</v>
      </c>
      <c r="B95" s="94"/>
      <c r="C95" s="129">
        <f>'Série Histórica IPCA'!M101</f>
        <v>4.2665077156922102</v>
      </c>
      <c r="D95" s="95">
        <f t="shared" si="5"/>
        <v>0</v>
      </c>
      <c r="E95" s="81" t="str">
        <f t="shared" si="4"/>
        <v/>
      </c>
      <c r="F95" s="113" t="str">
        <f t="shared" si="3"/>
        <v/>
      </c>
      <c r="H95" s="81"/>
    </row>
    <row r="96" spans="1:8">
      <c r="A96" s="93">
        <v>37165</v>
      </c>
      <c r="B96" s="94"/>
      <c r="C96" s="129">
        <f>'Série Histórica IPCA'!M102</f>
        <v>4.2545948501119097</v>
      </c>
      <c r="D96" s="95">
        <f t="shared" si="5"/>
        <v>0</v>
      </c>
      <c r="E96" s="81" t="str">
        <f t="shared" si="4"/>
        <v/>
      </c>
      <c r="F96" s="113" t="str">
        <f t="shared" si="3"/>
        <v/>
      </c>
      <c r="H96" s="81"/>
    </row>
    <row r="97" spans="1:8">
      <c r="A97" s="93">
        <v>37196</v>
      </c>
      <c r="B97" s="94"/>
      <c r="C97" s="129">
        <f>'Série Histórica IPCA'!M103</f>
        <v>4.2195723991985599</v>
      </c>
      <c r="D97" s="95">
        <f t="shared" si="5"/>
        <v>0</v>
      </c>
      <c r="E97" s="81" t="str">
        <f t="shared" si="4"/>
        <v/>
      </c>
      <c r="F97" s="113" t="str">
        <f t="shared" si="3"/>
        <v/>
      </c>
      <c r="H97" s="81"/>
    </row>
    <row r="98" spans="1:8">
      <c r="A98" s="93">
        <v>37226</v>
      </c>
      <c r="B98" s="94"/>
      <c r="C98" s="129">
        <f>'Série Histórica IPCA'!M104</f>
        <v>4.1898246442245668</v>
      </c>
      <c r="D98" s="95">
        <f t="shared" si="5"/>
        <v>0</v>
      </c>
      <c r="E98" s="81" t="str">
        <f t="shared" si="4"/>
        <v/>
      </c>
      <c r="F98" s="113" t="str">
        <f t="shared" si="3"/>
        <v/>
      </c>
      <c r="H98" s="81"/>
    </row>
    <row r="99" spans="1:8">
      <c r="A99" s="96" t="s">
        <v>27</v>
      </c>
      <c r="B99" s="94"/>
      <c r="C99" s="129">
        <f>C98</f>
        <v>4.1898246442245668</v>
      </c>
      <c r="D99" s="95">
        <f t="shared" si="5"/>
        <v>0</v>
      </c>
      <c r="E99" s="81" t="str">
        <f t="shared" si="4"/>
        <v/>
      </c>
      <c r="F99" s="113" t="str">
        <f t="shared" si="3"/>
        <v/>
      </c>
      <c r="H99" s="81"/>
    </row>
    <row r="100" spans="1:8">
      <c r="A100" s="93">
        <v>37257</v>
      </c>
      <c r="B100" s="94"/>
      <c r="C100" s="129">
        <f>'Série Histórica IPCA'!M105</f>
        <v>4.1627666609285265</v>
      </c>
      <c r="D100" s="95">
        <f t="shared" si="5"/>
        <v>0</v>
      </c>
      <c r="E100" s="81" t="str">
        <f t="shared" si="4"/>
        <v/>
      </c>
      <c r="F100" s="113" t="str">
        <f t="shared" si="3"/>
        <v/>
      </c>
      <c r="H100" s="81"/>
    </row>
    <row r="101" spans="1:8">
      <c r="A101" s="93">
        <v>37288</v>
      </c>
      <c r="B101" s="94"/>
      <c r="C101" s="129">
        <f>'Série Histórica IPCA'!M106</f>
        <v>4.14123225321182</v>
      </c>
      <c r="D101" s="95">
        <f t="shared" si="5"/>
        <v>0</v>
      </c>
      <c r="E101" s="81" t="str">
        <f t="shared" si="4"/>
        <v/>
      </c>
      <c r="F101" s="113" t="str">
        <f t="shared" si="3"/>
        <v/>
      </c>
      <c r="H101" s="81"/>
    </row>
    <row r="102" spans="1:8">
      <c r="A102" s="93">
        <v>37316</v>
      </c>
      <c r="B102" s="94"/>
      <c r="C102" s="129">
        <f>'Série Histórica IPCA'!M107</f>
        <v>4.1263772949500064</v>
      </c>
      <c r="D102" s="95">
        <f t="shared" si="5"/>
        <v>0</v>
      </c>
      <c r="E102" s="81" t="str">
        <f t="shared" si="4"/>
        <v/>
      </c>
      <c r="F102" s="113" t="str">
        <f t="shared" si="3"/>
        <v/>
      </c>
      <c r="H102" s="81"/>
    </row>
    <row r="103" spans="1:8">
      <c r="A103" s="93">
        <v>37347</v>
      </c>
      <c r="B103" s="94"/>
      <c r="C103" s="129">
        <f>'Série Histórica IPCA'!M108</f>
        <v>4.1017666947813192</v>
      </c>
      <c r="D103" s="95">
        <f t="shared" si="5"/>
        <v>0</v>
      </c>
      <c r="E103" s="81" t="str">
        <f t="shared" si="4"/>
        <v/>
      </c>
      <c r="F103" s="113" t="str">
        <f t="shared" si="3"/>
        <v/>
      </c>
      <c r="H103" s="81"/>
    </row>
    <row r="104" spans="1:8">
      <c r="A104" s="93">
        <v>37377</v>
      </c>
      <c r="B104" s="94"/>
      <c r="C104" s="129">
        <f>'Série Histórica IPCA'!M109</f>
        <v>4.0692129908544832</v>
      </c>
      <c r="D104" s="95">
        <f t="shared" si="5"/>
        <v>0</v>
      </c>
      <c r="E104" s="81" t="str">
        <f t="shared" si="4"/>
        <v/>
      </c>
      <c r="F104" s="113" t="str">
        <f t="shared" si="3"/>
        <v/>
      </c>
      <c r="H104" s="81"/>
    </row>
    <row r="105" spans="1:8">
      <c r="A105" s="93">
        <v>37408</v>
      </c>
      <c r="B105" s="94"/>
      <c r="C105" s="129">
        <f>'Série Histórica IPCA'!M110</f>
        <v>4.0606855511969675</v>
      </c>
      <c r="D105" s="95">
        <f t="shared" si="5"/>
        <v>0</v>
      </c>
      <c r="E105" s="81" t="str">
        <f t="shared" si="4"/>
        <v/>
      </c>
      <c r="F105" s="113" t="str">
        <f t="shared" si="3"/>
        <v/>
      </c>
      <c r="H105" s="81"/>
    </row>
    <row r="106" spans="1:8">
      <c r="A106" s="93">
        <v>37438</v>
      </c>
      <c r="B106" s="94"/>
      <c r="C106" s="129">
        <f>'Série Histórica IPCA'!M111</f>
        <v>4.0437020027852624</v>
      </c>
      <c r="D106" s="95">
        <f t="shared" si="5"/>
        <v>0</v>
      </c>
      <c r="E106" s="81" t="str">
        <f t="shared" si="4"/>
        <v/>
      </c>
      <c r="F106" s="113" t="str">
        <f t="shared" si="3"/>
        <v/>
      </c>
      <c r="H106" s="81"/>
    </row>
    <row r="107" spans="1:8">
      <c r="A107" s="93">
        <v>37469</v>
      </c>
      <c r="B107" s="94"/>
      <c r="C107" s="129">
        <f>'Série Histórica IPCA'!M112</f>
        <v>3.9961478434482323</v>
      </c>
      <c r="D107" s="95">
        <f t="shared" si="5"/>
        <v>0</v>
      </c>
      <c r="E107" s="81" t="str">
        <f t="shared" si="4"/>
        <v/>
      </c>
      <c r="F107" s="113" t="str">
        <f t="shared" si="3"/>
        <v/>
      </c>
      <c r="H107" s="81"/>
    </row>
    <row r="108" spans="1:8">
      <c r="A108" s="93">
        <v>37500</v>
      </c>
      <c r="B108" s="94"/>
      <c r="C108" s="129">
        <f>'Série Histórica IPCA'!M113</f>
        <v>3.9703406293574073</v>
      </c>
      <c r="D108" s="95">
        <f t="shared" si="5"/>
        <v>0</v>
      </c>
      <c r="E108" s="81" t="str">
        <f t="shared" si="4"/>
        <v/>
      </c>
      <c r="F108" s="113" t="str">
        <f t="shared" si="3"/>
        <v/>
      </c>
      <c r="H108" s="81"/>
    </row>
    <row r="109" spans="1:8">
      <c r="A109" s="93">
        <v>37530</v>
      </c>
      <c r="B109" s="94"/>
      <c r="C109" s="129">
        <f>'Série Histórica IPCA'!M114</f>
        <v>3.9419585279561313</v>
      </c>
      <c r="D109" s="95">
        <f t="shared" si="5"/>
        <v>0</v>
      </c>
      <c r="E109" s="81" t="str">
        <f t="shared" si="4"/>
        <v/>
      </c>
      <c r="F109" s="113" t="str">
        <f t="shared" si="3"/>
        <v/>
      </c>
      <c r="H109" s="81"/>
    </row>
    <row r="110" spans="1:8">
      <c r="A110" s="93">
        <v>37561</v>
      </c>
      <c r="B110" s="94"/>
      <c r="C110" s="129">
        <f>'Série Histórica IPCA'!M115</f>
        <v>3.8909866034509224</v>
      </c>
      <c r="D110" s="95">
        <f t="shared" si="5"/>
        <v>0</v>
      </c>
      <c r="E110" s="81" t="str">
        <f t="shared" si="4"/>
        <v/>
      </c>
      <c r="F110" s="113" t="str">
        <f t="shared" si="3"/>
        <v/>
      </c>
      <c r="H110" s="81"/>
    </row>
    <row r="111" spans="1:8">
      <c r="A111" s="93">
        <v>37591</v>
      </c>
      <c r="B111" s="94"/>
      <c r="C111" s="129">
        <f>'Série Histórica IPCA'!M116</f>
        <v>3.7769235133478136</v>
      </c>
      <c r="D111" s="95">
        <f t="shared" si="5"/>
        <v>0</v>
      </c>
      <c r="E111" s="81" t="str">
        <f t="shared" si="4"/>
        <v/>
      </c>
      <c r="F111" s="113" t="str">
        <f t="shared" si="3"/>
        <v/>
      </c>
      <c r="H111" s="81"/>
    </row>
    <row r="112" spans="1:8">
      <c r="A112" s="96" t="s">
        <v>27</v>
      </c>
      <c r="B112" s="94"/>
      <c r="C112" s="129">
        <f>C111</f>
        <v>3.7769235133478136</v>
      </c>
      <c r="D112" s="95">
        <f t="shared" si="5"/>
        <v>0</v>
      </c>
      <c r="E112" s="81" t="str">
        <f t="shared" si="4"/>
        <v/>
      </c>
      <c r="F112" s="113" t="str">
        <f t="shared" si="3"/>
        <v/>
      </c>
      <c r="H112" s="81"/>
    </row>
    <row r="113" spans="1:8">
      <c r="A113" s="93">
        <v>37622</v>
      </c>
      <c r="B113" s="94"/>
      <c r="C113" s="129">
        <f>'Série Histórica IPCA'!M117</f>
        <v>3.6992394841800369</v>
      </c>
      <c r="D113" s="95">
        <f t="shared" si="5"/>
        <v>0</v>
      </c>
      <c r="E113" s="81" t="str">
        <f t="shared" si="4"/>
        <v/>
      </c>
      <c r="F113" s="113" t="str">
        <f t="shared" si="3"/>
        <v/>
      </c>
      <c r="H113" s="81"/>
    </row>
    <row r="114" spans="1:8">
      <c r="A114" s="93">
        <v>37653</v>
      </c>
      <c r="B114" s="94"/>
      <c r="C114" s="129">
        <f>'Série Histórica IPCA'!M118</f>
        <v>3.61783812633744</v>
      </c>
      <c r="D114" s="95">
        <f t="shared" si="5"/>
        <v>0</v>
      </c>
      <c r="E114" s="81" t="str">
        <f t="shared" si="4"/>
        <v/>
      </c>
      <c r="F114" s="113" t="str">
        <f t="shared" si="3"/>
        <v/>
      </c>
      <c r="H114" s="81"/>
    </row>
    <row r="115" spans="1:8">
      <c r="A115" s="93">
        <v>37681</v>
      </c>
      <c r="B115" s="94"/>
      <c r="C115" s="129">
        <f>'Série Histórica IPCA'!M119</f>
        <v>3.5619160444397435</v>
      </c>
      <c r="D115" s="95">
        <f t="shared" si="5"/>
        <v>0</v>
      </c>
      <c r="E115" s="81" t="str">
        <f t="shared" si="4"/>
        <v/>
      </c>
      <c r="F115" s="113" t="str">
        <f t="shared" si="3"/>
        <v/>
      </c>
      <c r="H115" s="81"/>
    </row>
    <row r="116" spans="1:8">
      <c r="A116" s="93">
        <v>37712</v>
      </c>
      <c r="B116" s="94"/>
      <c r="C116" s="129">
        <f>'Série Histórica IPCA'!M120</f>
        <v>3.5186368116563762</v>
      </c>
      <c r="D116" s="95">
        <f t="shared" si="5"/>
        <v>0</v>
      </c>
      <c r="E116" s="81" t="str">
        <f t="shared" si="4"/>
        <v/>
      </c>
      <c r="F116" s="113" t="str">
        <f t="shared" si="3"/>
        <v/>
      </c>
      <c r="H116" s="81"/>
    </row>
    <row r="117" spans="1:8">
      <c r="A117" s="93">
        <v>37742</v>
      </c>
      <c r="B117" s="94"/>
      <c r="C117" s="129">
        <f>'Série Histórica IPCA'!M121</f>
        <v>3.484833922607073</v>
      </c>
      <c r="D117" s="95">
        <f t="shared" si="5"/>
        <v>0</v>
      </c>
      <c r="E117" s="81" t="str">
        <f t="shared" si="4"/>
        <v/>
      </c>
      <c r="F117" s="113" t="str">
        <f t="shared" si="3"/>
        <v/>
      </c>
      <c r="H117" s="81"/>
    </row>
    <row r="118" spans="1:8">
      <c r="A118" s="93">
        <v>37773</v>
      </c>
      <c r="B118" s="94"/>
      <c r="C118" s="129">
        <f>'Série Histórica IPCA'!M122</f>
        <v>3.4637053201541326</v>
      </c>
      <c r="D118" s="95">
        <f t="shared" si="5"/>
        <v>0</v>
      </c>
      <c r="E118" s="81" t="str">
        <f t="shared" si="4"/>
        <v/>
      </c>
      <c r="F118" s="113" t="str">
        <f t="shared" si="3"/>
        <v/>
      </c>
      <c r="H118" s="81"/>
    </row>
    <row r="119" spans="1:8">
      <c r="A119" s="93">
        <v>37803</v>
      </c>
      <c r="B119" s="94"/>
      <c r="C119" s="129">
        <f>'Série Histórica IPCA'!M123</f>
        <v>3.4689086831789044</v>
      </c>
      <c r="D119" s="95">
        <f t="shared" si="5"/>
        <v>0</v>
      </c>
      <c r="E119" s="81" t="str">
        <f t="shared" si="4"/>
        <v/>
      </c>
      <c r="F119" s="113" t="str">
        <f t="shared" si="3"/>
        <v/>
      </c>
      <c r="H119" s="81"/>
    </row>
    <row r="120" spans="1:8">
      <c r="A120" s="93">
        <v>37834</v>
      </c>
      <c r="B120" s="94"/>
      <c r="C120" s="129">
        <f>'Série Histórica IPCA'!M124</f>
        <v>3.4619847137514008</v>
      </c>
      <c r="D120" s="95">
        <f t="shared" si="5"/>
        <v>0</v>
      </c>
      <c r="E120" s="81" t="str">
        <f t="shared" si="4"/>
        <v/>
      </c>
      <c r="F120" s="113" t="str">
        <f t="shared" si="3"/>
        <v/>
      </c>
      <c r="H120" s="81"/>
    </row>
    <row r="121" spans="1:8">
      <c r="A121" s="93">
        <v>37865</v>
      </c>
      <c r="B121" s="94"/>
      <c r="C121" s="129">
        <f>'Série Histórica IPCA'!M125</f>
        <v>3.4502538506591627</v>
      </c>
      <c r="D121" s="95">
        <f t="shared" si="5"/>
        <v>0</v>
      </c>
      <c r="E121" s="81" t="str">
        <f t="shared" si="4"/>
        <v/>
      </c>
      <c r="F121" s="113" t="str">
        <f t="shared" si="3"/>
        <v/>
      </c>
      <c r="H121" s="81"/>
    </row>
    <row r="122" spans="1:8">
      <c r="A122" s="93">
        <v>37895</v>
      </c>
      <c r="B122" s="94"/>
      <c r="C122" s="129">
        <f>'Série Histórica IPCA'!M126</f>
        <v>3.4235501594157216</v>
      </c>
      <c r="D122" s="95">
        <f t="shared" si="5"/>
        <v>0</v>
      </c>
      <c r="E122" s="81" t="str">
        <f t="shared" si="4"/>
        <v/>
      </c>
      <c r="F122" s="113" t="str">
        <f t="shared" si="3"/>
        <v/>
      </c>
      <c r="H122" s="81"/>
    </row>
    <row r="123" spans="1:8">
      <c r="A123" s="93">
        <v>37926</v>
      </c>
      <c r="B123" s="94"/>
      <c r="C123" s="129">
        <f>'Série Histórica IPCA'!M127</f>
        <v>3.4136505727547286</v>
      </c>
      <c r="D123" s="95">
        <f t="shared" si="5"/>
        <v>0</v>
      </c>
      <c r="E123" s="81" t="str">
        <f t="shared" si="4"/>
        <v/>
      </c>
      <c r="F123" s="113" t="str">
        <f t="shared" si="3"/>
        <v/>
      </c>
      <c r="H123" s="81"/>
    </row>
    <row r="124" spans="1:8">
      <c r="A124" s="93">
        <v>37956</v>
      </c>
      <c r="B124" s="94"/>
      <c r="C124" s="129">
        <f>'Série Histórica IPCA'!M128</f>
        <v>3.4020834888924951</v>
      </c>
      <c r="D124" s="95">
        <f t="shared" si="5"/>
        <v>0</v>
      </c>
      <c r="E124" s="81" t="str">
        <f t="shared" si="4"/>
        <v/>
      </c>
      <c r="F124" s="113" t="str">
        <f t="shared" si="3"/>
        <v/>
      </c>
      <c r="H124" s="81"/>
    </row>
    <row r="125" spans="1:8">
      <c r="A125" s="96" t="s">
        <v>27</v>
      </c>
      <c r="B125" s="94"/>
      <c r="C125" s="129">
        <f>C124</f>
        <v>3.4020834888924951</v>
      </c>
      <c r="D125" s="95">
        <f t="shared" si="5"/>
        <v>0</v>
      </c>
      <c r="E125" s="81" t="str">
        <f t="shared" si="4"/>
        <v/>
      </c>
      <c r="F125" s="113" t="str">
        <f t="shared" si="3"/>
        <v/>
      </c>
      <c r="H125" s="81"/>
    </row>
    <row r="126" spans="1:8">
      <c r="A126" s="93">
        <v>37987</v>
      </c>
      <c r="B126" s="94"/>
      <c r="C126" s="129">
        <f>'Série Histórica IPCA'!M129</f>
        <v>3.3844841712022404</v>
      </c>
      <c r="D126" s="95">
        <f t="shared" si="5"/>
        <v>0</v>
      </c>
      <c r="E126" s="81" t="str">
        <f t="shared" si="4"/>
        <v/>
      </c>
      <c r="F126" s="113" t="str">
        <f t="shared" si="3"/>
        <v/>
      </c>
      <c r="H126" s="81"/>
    </row>
    <row r="127" spans="1:8">
      <c r="A127" s="93">
        <v>38018</v>
      </c>
      <c r="B127" s="94"/>
      <c r="C127" s="129">
        <f>'Série Histórica IPCA'!M130</f>
        <v>3.3589561048057188</v>
      </c>
      <c r="D127" s="95">
        <f t="shared" si="5"/>
        <v>0</v>
      </c>
      <c r="E127" s="81" t="str">
        <f t="shared" si="4"/>
        <v/>
      </c>
      <c r="F127" s="113" t="str">
        <f t="shared" si="3"/>
        <v/>
      </c>
      <c r="H127" s="81"/>
    </row>
    <row r="128" spans="1:8">
      <c r="A128" s="93">
        <v>38047</v>
      </c>
      <c r="B128" s="94"/>
      <c r="C128" s="129">
        <f>'Série Histórica IPCA'!M131</f>
        <v>3.3385907015264125</v>
      </c>
      <c r="D128" s="95">
        <f t="shared" si="5"/>
        <v>0</v>
      </c>
      <c r="E128" s="81" t="str">
        <f t="shared" si="4"/>
        <v/>
      </c>
      <c r="F128" s="113" t="str">
        <f t="shared" si="3"/>
        <v/>
      </c>
      <c r="H128" s="81"/>
    </row>
    <row r="129" spans="1:8">
      <c r="A129" s="93">
        <v>38078</v>
      </c>
      <c r="B129" s="94"/>
      <c r="C129" s="129">
        <f>'Série Histórica IPCA'!M132</f>
        <v>3.3229727296968297</v>
      </c>
      <c r="D129" s="95">
        <f t="shared" si="5"/>
        <v>0</v>
      </c>
      <c r="E129" s="81" t="str">
        <f t="shared" si="4"/>
        <v/>
      </c>
      <c r="F129" s="113" t="str">
        <f t="shared" si="3"/>
        <v/>
      </c>
      <c r="H129" s="81"/>
    </row>
    <row r="130" spans="1:8">
      <c r="A130" s="93">
        <v>38108</v>
      </c>
      <c r="B130" s="94"/>
      <c r="C130" s="129">
        <f>'Série Histórica IPCA'!M133</f>
        <v>3.3107230543955679</v>
      </c>
      <c r="D130" s="95">
        <f t="shared" si="5"/>
        <v>0</v>
      </c>
      <c r="E130" s="81" t="str">
        <f t="shared" si="4"/>
        <v/>
      </c>
      <c r="F130" s="113" t="str">
        <f t="shared" ref="F130:F193" si="6">IF(E130&gt;=$E$423,E130,"desconsidera")</f>
        <v/>
      </c>
      <c r="H130" s="81"/>
    </row>
    <row r="131" spans="1:8">
      <c r="A131" s="93">
        <v>38139</v>
      </c>
      <c r="B131" s="94"/>
      <c r="C131" s="129">
        <f>'Série Histórica IPCA'!M134</f>
        <v>3.2939240417824784</v>
      </c>
      <c r="D131" s="95">
        <f t="shared" si="5"/>
        <v>0</v>
      </c>
      <c r="E131" s="81" t="str">
        <f t="shared" ref="E131:E194" si="7">IF(D131&gt;10,D131,"")</f>
        <v/>
      </c>
      <c r="F131" s="113" t="str">
        <f t="shared" si="6"/>
        <v/>
      </c>
      <c r="H131" s="81"/>
    </row>
    <row r="132" spans="1:8">
      <c r="A132" s="93">
        <v>38169</v>
      </c>
      <c r="B132" s="94"/>
      <c r="C132" s="129">
        <f>'Série Histórica IPCA'!M135</f>
        <v>3.2707020571765248</v>
      </c>
      <c r="D132" s="95">
        <f t="shared" si="5"/>
        <v>0</v>
      </c>
      <c r="E132" s="81" t="str">
        <f t="shared" si="7"/>
        <v/>
      </c>
      <c r="F132" s="113" t="str">
        <f t="shared" si="6"/>
        <v/>
      </c>
      <c r="H132" s="81"/>
    </row>
    <row r="133" spans="1:8">
      <c r="A133" s="93">
        <v>38200</v>
      </c>
      <c r="B133" s="94"/>
      <c r="C133" s="129">
        <f>'Série Histórica IPCA'!M136</f>
        <v>3.2412070728139155</v>
      </c>
      <c r="D133" s="95">
        <f t="shared" si="5"/>
        <v>0</v>
      </c>
      <c r="E133" s="81" t="str">
        <f t="shared" si="7"/>
        <v/>
      </c>
      <c r="F133" s="113" t="str">
        <f t="shared" si="6"/>
        <v/>
      </c>
      <c r="H133" s="81"/>
    </row>
    <row r="134" spans="1:8">
      <c r="A134" s="93">
        <v>38231</v>
      </c>
      <c r="B134" s="94"/>
      <c r="C134" s="129">
        <f>'Série Histórica IPCA'!M137</f>
        <v>3.2189960004110816</v>
      </c>
      <c r="D134" s="95">
        <f t="shared" si="5"/>
        <v>0</v>
      </c>
      <c r="E134" s="81" t="str">
        <f t="shared" si="7"/>
        <v/>
      </c>
      <c r="F134" s="113" t="str">
        <f t="shared" si="6"/>
        <v/>
      </c>
      <c r="H134" s="81"/>
    </row>
    <row r="135" spans="1:8">
      <c r="A135" s="93">
        <v>38261</v>
      </c>
      <c r="B135" s="94"/>
      <c r="C135" s="129">
        <f>'Série Histórica IPCA'!M138</f>
        <v>3.208408253175604</v>
      </c>
      <c r="D135" s="95">
        <f t="shared" si="5"/>
        <v>0</v>
      </c>
      <c r="E135" s="81" t="str">
        <f t="shared" si="7"/>
        <v/>
      </c>
      <c r="F135" s="113" t="str">
        <f t="shared" si="6"/>
        <v/>
      </c>
      <c r="H135" s="81"/>
    </row>
    <row r="136" spans="1:8">
      <c r="A136" s="93">
        <v>38292</v>
      </c>
      <c r="B136" s="94"/>
      <c r="C136" s="129">
        <f>'Série Histórica IPCA'!M139</f>
        <v>3.1943530995376377</v>
      </c>
      <c r="D136" s="95">
        <f t="shared" ref="D136:D199" si="8">B136*C136</f>
        <v>0</v>
      </c>
      <c r="E136" s="81" t="str">
        <f t="shared" si="7"/>
        <v/>
      </c>
      <c r="F136" s="113" t="str">
        <f t="shared" si="6"/>
        <v/>
      </c>
      <c r="H136" s="81"/>
    </row>
    <row r="137" spans="1:8">
      <c r="A137" s="93">
        <v>38322</v>
      </c>
      <c r="B137" s="94"/>
      <c r="C137" s="129">
        <f>'Série Histórica IPCA'!M140</f>
        <v>3.1724631041192106</v>
      </c>
      <c r="D137" s="95">
        <f t="shared" si="8"/>
        <v>0</v>
      </c>
      <c r="E137" s="81" t="str">
        <f t="shared" si="7"/>
        <v/>
      </c>
      <c r="F137" s="113" t="str">
        <f t="shared" si="6"/>
        <v/>
      </c>
      <c r="H137" s="81"/>
    </row>
    <row r="138" spans="1:8">
      <c r="A138" s="96" t="s">
        <v>27</v>
      </c>
      <c r="B138" s="94"/>
      <c r="C138" s="129">
        <f>C137</f>
        <v>3.1724631041192106</v>
      </c>
      <c r="D138" s="95">
        <f t="shared" si="8"/>
        <v>0</v>
      </c>
      <c r="E138" s="81" t="str">
        <f t="shared" si="7"/>
        <v/>
      </c>
      <c r="F138" s="113" t="str">
        <f t="shared" si="6"/>
        <v/>
      </c>
      <c r="H138" s="81"/>
    </row>
    <row r="139" spans="1:8">
      <c r="A139" s="93">
        <v>38353</v>
      </c>
      <c r="B139" s="94"/>
      <c r="C139" s="129">
        <f>'Série Histórica IPCA'!M141</f>
        <v>3.1454125561364434</v>
      </c>
      <c r="D139" s="95">
        <f t="shared" si="8"/>
        <v>0</v>
      </c>
      <c r="E139" s="81" t="str">
        <f t="shared" si="7"/>
        <v/>
      </c>
      <c r="F139" s="113" t="str">
        <f t="shared" si="6"/>
        <v/>
      </c>
      <c r="H139" s="81"/>
    </row>
    <row r="140" spans="1:8">
      <c r="A140" s="93">
        <v>38384</v>
      </c>
      <c r="B140" s="94"/>
      <c r="C140" s="129">
        <f>'Série Histórica IPCA'!M142</f>
        <v>3.1272743648204795</v>
      </c>
      <c r="D140" s="95">
        <f t="shared" si="8"/>
        <v>0</v>
      </c>
      <c r="E140" s="81" t="str">
        <f t="shared" si="7"/>
        <v/>
      </c>
      <c r="F140" s="113" t="str">
        <f t="shared" si="6"/>
        <v/>
      </c>
      <c r="H140" s="81"/>
    </row>
    <row r="141" spans="1:8">
      <c r="A141" s="93">
        <v>38412</v>
      </c>
      <c r="B141" s="94"/>
      <c r="C141" s="129">
        <f>'Série Histórica IPCA'!M143</f>
        <v>3.1089316679794088</v>
      </c>
      <c r="D141" s="95">
        <f t="shared" si="8"/>
        <v>0</v>
      </c>
      <c r="E141" s="81" t="str">
        <f t="shared" si="7"/>
        <v/>
      </c>
      <c r="F141" s="113" t="str">
        <f t="shared" si="6"/>
        <v/>
      </c>
      <c r="H141" s="81"/>
    </row>
    <row r="142" spans="1:8">
      <c r="A142" s="93">
        <v>38443</v>
      </c>
      <c r="B142" s="94"/>
      <c r="C142" s="129">
        <f>'Série Histórica IPCA'!M144</f>
        <v>3.0900821667621572</v>
      </c>
      <c r="D142" s="95">
        <f t="shared" si="8"/>
        <v>0</v>
      </c>
      <c r="E142" s="81" t="str">
        <f t="shared" si="7"/>
        <v/>
      </c>
      <c r="F142" s="113" t="str">
        <f t="shared" si="6"/>
        <v/>
      </c>
      <c r="H142" s="81"/>
    </row>
    <row r="143" spans="1:8">
      <c r="A143" s="93">
        <v>38473</v>
      </c>
      <c r="B143" s="94"/>
      <c r="C143" s="129">
        <f>'Série Histórica IPCA'!M145</f>
        <v>3.0634303229524664</v>
      </c>
      <c r="D143" s="95">
        <f t="shared" si="8"/>
        <v>0</v>
      </c>
      <c r="E143" s="81" t="str">
        <f t="shared" si="7"/>
        <v/>
      </c>
      <c r="F143" s="113" t="str">
        <f t="shared" si="6"/>
        <v/>
      </c>
      <c r="H143" s="81"/>
    </row>
    <row r="144" spans="1:8">
      <c r="A144" s="93">
        <v>38504</v>
      </c>
      <c r="B144" s="94"/>
      <c r="C144" s="129">
        <f>'Série Histórica IPCA'!M146</f>
        <v>3.0484927086799338</v>
      </c>
      <c r="D144" s="95">
        <f t="shared" si="8"/>
        <v>0</v>
      </c>
      <c r="E144" s="81" t="str">
        <f t="shared" si="7"/>
        <v/>
      </c>
      <c r="F144" s="113" t="str">
        <f t="shared" si="6"/>
        <v/>
      </c>
      <c r="H144" s="81"/>
    </row>
    <row r="145" spans="1:8">
      <c r="A145" s="93">
        <v>38534</v>
      </c>
      <c r="B145" s="94"/>
      <c r="C145" s="129">
        <f>'Série Histórica IPCA'!M147</f>
        <v>3.0491025291857738</v>
      </c>
      <c r="D145" s="95">
        <f t="shared" si="8"/>
        <v>0</v>
      </c>
      <c r="E145" s="81" t="str">
        <f t="shared" si="7"/>
        <v/>
      </c>
      <c r="F145" s="113" t="str">
        <f t="shared" si="6"/>
        <v/>
      </c>
      <c r="H145" s="81"/>
    </row>
    <row r="146" spans="1:8">
      <c r="A146" s="93">
        <v>38565</v>
      </c>
      <c r="B146" s="94"/>
      <c r="C146" s="129">
        <f>'Série Histórica IPCA'!M148</f>
        <v>3.0414987822301978</v>
      </c>
      <c r="D146" s="95">
        <f t="shared" si="8"/>
        <v>0</v>
      </c>
      <c r="E146" s="81" t="str">
        <f t="shared" si="7"/>
        <v/>
      </c>
      <c r="F146" s="113" t="str">
        <f t="shared" si="6"/>
        <v/>
      </c>
      <c r="H146" s="81"/>
    </row>
    <row r="147" spans="1:8">
      <c r="A147" s="93">
        <v>38596</v>
      </c>
      <c r="B147" s="94"/>
      <c r="C147" s="129">
        <f>'Série Histórica IPCA'!M149</f>
        <v>3.0363370093143578</v>
      </c>
      <c r="D147" s="95">
        <f t="shared" si="8"/>
        <v>0</v>
      </c>
      <c r="E147" s="81" t="str">
        <f t="shared" si="7"/>
        <v/>
      </c>
      <c r="F147" s="113" t="str">
        <f t="shared" si="6"/>
        <v/>
      </c>
      <c r="H147" s="81"/>
    </row>
    <row r="148" spans="1:8">
      <c r="A148" s="93">
        <v>38626</v>
      </c>
      <c r="B148" s="94"/>
      <c r="C148" s="129">
        <f>'Série Histórica IPCA'!M150</f>
        <v>3.0257468951812347</v>
      </c>
      <c r="D148" s="95">
        <f t="shared" si="8"/>
        <v>0</v>
      </c>
      <c r="E148" s="81" t="str">
        <f t="shared" si="7"/>
        <v/>
      </c>
      <c r="F148" s="113" t="str">
        <f t="shared" si="6"/>
        <v/>
      </c>
      <c r="H148" s="81"/>
    </row>
    <row r="149" spans="1:8">
      <c r="A149" s="93">
        <v>38657</v>
      </c>
      <c r="B149" s="94"/>
      <c r="C149" s="129">
        <f>'Série Histórica IPCA'!M151</f>
        <v>3.0032227247456378</v>
      </c>
      <c r="D149" s="95">
        <f t="shared" si="8"/>
        <v>0</v>
      </c>
      <c r="E149" s="81" t="str">
        <f t="shared" si="7"/>
        <v/>
      </c>
      <c r="F149" s="113" t="str">
        <f t="shared" si="6"/>
        <v/>
      </c>
      <c r="H149" s="81"/>
    </row>
    <row r="150" spans="1:8">
      <c r="A150" s="93">
        <v>38687</v>
      </c>
      <c r="B150" s="94"/>
      <c r="C150" s="129">
        <f>'Série Histórica IPCA'!M152</f>
        <v>2.9867953503188818</v>
      </c>
      <c r="D150" s="95">
        <f t="shared" si="8"/>
        <v>0</v>
      </c>
      <c r="E150" s="81" t="str">
        <f t="shared" si="7"/>
        <v/>
      </c>
      <c r="F150" s="113" t="str">
        <f t="shared" si="6"/>
        <v/>
      </c>
      <c r="H150" s="81"/>
    </row>
    <row r="151" spans="1:8">
      <c r="A151" s="96" t="s">
        <v>27</v>
      </c>
      <c r="B151" s="94"/>
      <c r="C151" s="129">
        <f>C150</f>
        <v>2.9867953503188818</v>
      </c>
      <c r="D151" s="95">
        <f t="shared" si="8"/>
        <v>0</v>
      </c>
      <c r="E151" s="81" t="str">
        <f t="shared" si="7"/>
        <v/>
      </c>
      <c r="F151" s="113" t="str">
        <f t="shared" si="6"/>
        <v/>
      </c>
      <c r="H151" s="81"/>
    </row>
    <row r="152" spans="1:8">
      <c r="A152" s="93">
        <v>38718</v>
      </c>
      <c r="B152" s="94"/>
      <c r="C152" s="129">
        <f>'Série Histórica IPCA'!M153</f>
        <v>2.9760814570734211</v>
      </c>
      <c r="D152" s="95">
        <f t="shared" si="8"/>
        <v>0</v>
      </c>
      <c r="E152" s="81" t="str">
        <f t="shared" si="7"/>
        <v/>
      </c>
      <c r="F152" s="113" t="str">
        <f t="shared" si="6"/>
        <v/>
      </c>
      <c r="H152" s="81"/>
    </row>
    <row r="153" spans="1:8">
      <c r="A153" s="93">
        <v>38749</v>
      </c>
      <c r="B153" s="94"/>
      <c r="C153" s="129">
        <f>'Série Histórica IPCA'!M154</f>
        <v>2.9586255662326444</v>
      </c>
      <c r="D153" s="95">
        <f t="shared" si="8"/>
        <v>0</v>
      </c>
      <c r="E153" s="81" t="str">
        <f t="shared" si="7"/>
        <v/>
      </c>
      <c r="F153" s="113" t="str">
        <f t="shared" si="6"/>
        <v/>
      </c>
      <c r="H153" s="81"/>
    </row>
    <row r="154" spans="1:8">
      <c r="A154" s="93">
        <v>38777</v>
      </c>
      <c r="B154" s="94"/>
      <c r="C154" s="129">
        <f>'Série Histórica IPCA'!M155</f>
        <v>2.946544732828047</v>
      </c>
      <c r="D154" s="95">
        <f t="shared" si="8"/>
        <v>0</v>
      </c>
      <c r="E154" s="81" t="str">
        <f t="shared" si="7"/>
        <v/>
      </c>
      <c r="F154" s="113" t="str">
        <f t="shared" si="6"/>
        <v/>
      </c>
      <c r="H154" s="81"/>
    </row>
    <row r="155" spans="1:8">
      <c r="A155" s="93">
        <v>38808</v>
      </c>
      <c r="B155" s="94"/>
      <c r="C155" s="129">
        <f>'Série Histórica IPCA'!M156</f>
        <v>2.9339288388211191</v>
      </c>
      <c r="D155" s="95">
        <f t="shared" si="8"/>
        <v>0</v>
      </c>
      <c r="E155" s="81" t="str">
        <f t="shared" si="7"/>
        <v/>
      </c>
      <c r="F155" s="113" t="str">
        <f t="shared" si="6"/>
        <v/>
      </c>
      <c r="H155" s="81"/>
    </row>
    <row r="156" spans="1:8">
      <c r="A156" s="93">
        <v>38838</v>
      </c>
      <c r="B156" s="94"/>
      <c r="C156" s="129">
        <f>'Série Histórica IPCA'!M157</f>
        <v>2.9277804997716004</v>
      </c>
      <c r="D156" s="95">
        <f t="shared" si="8"/>
        <v>0</v>
      </c>
      <c r="E156" s="81" t="str">
        <f t="shared" si="7"/>
        <v/>
      </c>
      <c r="F156" s="113" t="str">
        <f t="shared" si="6"/>
        <v/>
      </c>
      <c r="H156" s="81"/>
    </row>
    <row r="157" spans="1:8">
      <c r="A157" s="93">
        <v>38869</v>
      </c>
      <c r="B157" s="94"/>
      <c r="C157" s="129">
        <f>'Série Histórica IPCA'!M158</f>
        <v>2.9248556441274709</v>
      </c>
      <c r="D157" s="95">
        <f t="shared" si="8"/>
        <v>0</v>
      </c>
      <c r="E157" s="81" t="str">
        <f t="shared" si="7"/>
        <v/>
      </c>
      <c r="F157" s="113" t="str">
        <f t="shared" si="6"/>
        <v/>
      </c>
      <c r="H157" s="81"/>
    </row>
    <row r="158" spans="1:8">
      <c r="A158" s="93">
        <v>38899</v>
      </c>
      <c r="B158" s="94"/>
      <c r="C158" s="129">
        <f>'Série Histórica IPCA'!M159</f>
        <v>2.9310107667376268</v>
      </c>
      <c r="D158" s="95">
        <f t="shared" si="8"/>
        <v>0</v>
      </c>
      <c r="E158" s="81" t="str">
        <f t="shared" si="7"/>
        <v/>
      </c>
      <c r="F158" s="113" t="str">
        <f t="shared" si="6"/>
        <v/>
      </c>
      <c r="H158" s="81"/>
    </row>
    <row r="159" spans="1:8">
      <c r="A159" s="93">
        <v>38930</v>
      </c>
      <c r="B159" s="94"/>
      <c r="C159" s="129">
        <f>'Série Histórica IPCA'!M160</f>
        <v>2.9254524071640136</v>
      </c>
      <c r="D159" s="95">
        <f t="shared" si="8"/>
        <v>0</v>
      </c>
      <c r="E159" s="81" t="str">
        <f t="shared" si="7"/>
        <v/>
      </c>
      <c r="F159" s="113" t="str">
        <f t="shared" si="6"/>
        <v/>
      </c>
      <c r="H159" s="81"/>
    </row>
    <row r="160" spans="1:8">
      <c r="A160" s="93">
        <v>38961</v>
      </c>
      <c r="B160" s="94"/>
      <c r="C160" s="129">
        <f>'Série Histórica IPCA'!M161</f>
        <v>2.9239904119580329</v>
      </c>
      <c r="D160" s="95">
        <f t="shared" si="8"/>
        <v>0</v>
      </c>
      <c r="E160" s="81" t="str">
        <f t="shared" si="7"/>
        <v/>
      </c>
      <c r="F160" s="113" t="str">
        <f t="shared" si="6"/>
        <v/>
      </c>
      <c r="H160" s="81"/>
    </row>
    <row r="161" spans="1:8">
      <c r="A161" s="93">
        <v>38991</v>
      </c>
      <c r="B161" s="94"/>
      <c r="C161" s="129">
        <f>'Série Histórica IPCA'!M162</f>
        <v>2.9178628998683114</v>
      </c>
      <c r="D161" s="95">
        <f t="shared" si="8"/>
        <v>0</v>
      </c>
      <c r="E161" s="81" t="str">
        <f t="shared" si="7"/>
        <v/>
      </c>
      <c r="F161" s="113" t="str">
        <f t="shared" si="6"/>
        <v/>
      </c>
      <c r="H161" s="81"/>
    </row>
    <row r="162" spans="1:8">
      <c r="A162" s="93">
        <v>39022</v>
      </c>
      <c r="B162" s="94"/>
      <c r="C162" s="129">
        <f>'Série Histórica IPCA'!M163</f>
        <v>2.9082656233113755</v>
      </c>
      <c r="D162" s="95">
        <f t="shared" si="8"/>
        <v>0</v>
      </c>
      <c r="E162" s="81" t="str">
        <f t="shared" si="7"/>
        <v/>
      </c>
      <c r="F162" s="113" t="str">
        <f t="shared" si="6"/>
        <v/>
      </c>
      <c r="H162" s="81"/>
    </row>
    <row r="163" spans="1:8">
      <c r="A163" s="93">
        <v>39052</v>
      </c>
      <c r="B163" s="94"/>
      <c r="C163" s="129">
        <f>'Série Histórica IPCA'!M164</f>
        <v>2.8992778619393693</v>
      </c>
      <c r="D163" s="95">
        <f t="shared" si="8"/>
        <v>0</v>
      </c>
      <c r="E163" s="81" t="str">
        <f t="shared" si="7"/>
        <v/>
      </c>
      <c r="F163" s="113" t="str">
        <f t="shared" si="6"/>
        <v/>
      </c>
      <c r="H163" s="81"/>
    </row>
    <row r="164" spans="1:8">
      <c r="A164" s="96" t="s">
        <v>27</v>
      </c>
      <c r="B164" s="94"/>
      <c r="C164" s="129">
        <f>C163</f>
        <v>2.8992778619393693</v>
      </c>
      <c r="D164" s="95">
        <f t="shared" si="8"/>
        <v>0</v>
      </c>
      <c r="E164" s="81" t="str">
        <f t="shared" si="7"/>
        <v/>
      </c>
      <c r="F164" s="113" t="str">
        <f t="shared" si="6"/>
        <v/>
      </c>
      <c r="H164" s="81"/>
    </row>
    <row r="165" spans="1:8">
      <c r="A165" s="93">
        <v>39083</v>
      </c>
      <c r="B165" s="94"/>
      <c r="C165" s="129">
        <f>'Série Histórica IPCA'!M165</f>
        <v>2.8854278084587643</v>
      </c>
      <c r="D165" s="95">
        <f t="shared" si="8"/>
        <v>0</v>
      </c>
      <c r="E165" s="81" t="str">
        <f t="shared" si="7"/>
        <v/>
      </c>
      <c r="F165" s="113" t="str">
        <f t="shared" si="6"/>
        <v/>
      </c>
      <c r="H165" s="81"/>
    </row>
    <row r="166" spans="1:8">
      <c r="A166" s="93">
        <v>39114</v>
      </c>
      <c r="B166" s="94"/>
      <c r="C166" s="129">
        <f>'Série Histórica IPCA'!M166</f>
        <v>2.8727875432683887</v>
      </c>
      <c r="D166" s="95">
        <f t="shared" si="8"/>
        <v>0</v>
      </c>
      <c r="E166" s="81" t="str">
        <f t="shared" si="7"/>
        <v/>
      </c>
      <c r="F166" s="113" t="str">
        <f t="shared" si="6"/>
        <v/>
      </c>
      <c r="H166" s="81"/>
    </row>
    <row r="167" spans="1:8">
      <c r="A167" s="93">
        <v>39142</v>
      </c>
      <c r="B167" s="94"/>
      <c r="C167" s="129">
        <f>'Série Histórica IPCA'!M167</f>
        <v>2.8602026516013397</v>
      </c>
      <c r="D167" s="95">
        <f t="shared" si="8"/>
        <v>0</v>
      </c>
      <c r="E167" s="81" t="str">
        <f t="shared" si="7"/>
        <v/>
      </c>
      <c r="F167" s="113" t="str">
        <f t="shared" si="6"/>
        <v/>
      </c>
      <c r="H167" s="81"/>
    </row>
    <row r="168" spans="1:8">
      <c r="A168" s="93">
        <v>39173</v>
      </c>
      <c r="B168" s="94"/>
      <c r="C168" s="129">
        <f>'Série Histórica IPCA'!M168</f>
        <v>2.8496589136209409</v>
      </c>
      <c r="D168" s="95">
        <f t="shared" si="8"/>
        <v>0</v>
      </c>
      <c r="E168" s="81" t="str">
        <f t="shared" si="7"/>
        <v/>
      </c>
      <c r="F168" s="113" t="str">
        <f t="shared" si="6"/>
        <v/>
      </c>
      <c r="H168" s="81"/>
    </row>
    <row r="169" spans="1:8">
      <c r="A169" s="93">
        <v>39203</v>
      </c>
      <c r="B169" s="94"/>
      <c r="C169" s="129">
        <f>'Série Histórica IPCA'!M169</f>
        <v>2.8425525322902185</v>
      </c>
      <c r="D169" s="95">
        <f t="shared" si="8"/>
        <v>0</v>
      </c>
      <c r="E169" s="81" t="str">
        <f t="shared" si="7"/>
        <v/>
      </c>
      <c r="F169" s="113" t="str">
        <f t="shared" si="6"/>
        <v/>
      </c>
      <c r="H169" s="81"/>
    </row>
    <row r="170" spans="1:8">
      <c r="A170" s="93">
        <v>39234</v>
      </c>
      <c r="B170" s="94"/>
      <c r="C170" s="129">
        <f>'Série Histórica IPCA'!M170</f>
        <v>2.8346156085861778</v>
      </c>
      <c r="D170" s="95">
        <f t="shared" si="8"/>
        <v>0</v>
      </c>
      <c r="E170" s="81" t="str">
        <f t="shared" si="7"/>
        <v/>
      </c>
      <c r="F170" s="113" t="str">
        <f t="shared" si="6"/>
        <v/>
      </c>
      <c r="H170" s="81"/>
    </row>
    <row r="171" spans="1:8">
      <c r="A171" s="93">
        <v>39264</v>
      </c>
      <c r="B171" s="94"/>
      <c r="C171" s="129">
        <f>'Série Histórica IPCA'!M171</f>
        <v>2.8267008462167698</v>
      </c>
      <c r="D171" s="95">
        <f t="shared" si="8"/>
        <v>0</v>
      </c>
      <c r="E171" s="81" t="str">
        <f t="shared" si="7"/>
        <v/>
      </c>
      <c r="F171" s="113" t="str">
        <f t="shared" si="6"/>
        <v/>
      </c>
      <c r="H171" s="81"/>
    </row>
    <row r="172" spans="1:8">
      <c r="A172" s="93">
        <v>39295</v>
      </c>
      <c r="B172" s="94"/>
      <c r="C172" s="129">
        <f>'Série Histórica IPCA'!M172</f>
        <v>2.8199330069999715</v>
      </c>
      <c r="D172" s="95">
        <f t="shared" si="8"/>
        <v>0</v>
      </c>
      <c r="E172" s="81" t="str">
        <f t="shared" si="7"/>
        <v/>
      </c>
      <c r="F172" s="113" t="str">
        <f t="shared" si="6"/>
        <v/>
      </c>
      <c r="H172" s="81"/>
    </row>
    <row r="173" spans="1:8">
      <c r="A173" s="93">
        <v>39326</v>
      </c>
      <c r="B173" s="94"/>
      <c r="C173" s="129">
        <f>'Série Histórica IPCA'!M173</f>
        <v>2.8067413227828908</v>
      </c>
      <c r="D173" s="95">
        <f t="shared" si="8"/>
        <v>0</v>
      </c>
      <c r="E173" s="81" t="str">
        <f t="shared" si="7"/>
        <v/>
      </c>
      <c r="F173" s="113" t="str">
        <f t="shared" si="6"/>
        <v/>
      </c>
      <c r="H173" s="81"/>
    </row>
    <row r="174" spans="1:8">
      <c r="A174" s="93">
        <v>39356</v>
      </c>
      <c r="B174" s="94"/>
      <c r="C174" s="129">
        <f>'Série Histórica IPCA'!M174</f>
        <v>2.8016982659042613</v>
      </c>
      <c r="D174" s="95">
        <f t="shared" si="8"/>
        <v>0</v>
      </c>
      <c r="E174" s="81" t="str">
        <f t="shared" si="7"/>
        <v/>
      </c>
      <c r="F174" s="113" t="str">
        <f t="shared" si="6"/>
        <v/>
      </c>
      <c r="H174" s="81"/>
    </row>
    <row r="175" spans="1:8">
      <c r="A175" s="93">
        <v>39387</v>
      </c>
      <c r="B175" s="94"/>
      <c r="C175" s="129">
        <f>'Série Histórica IPCA'!M175</f>
        <v>2.7933183109713458</v>
      </c>
      <c r="D175" s="95">
        <f t="shared" si="8"/>
        <v>0</v>
      </c>
      <c r="E175" s="81" t="str">
        <f t="shared" si="7"/>
        <v/>
      </c>
      <c r="F175" s="113" t="str">
        <f t="shared" si="6"/>
        <v/>
      </c>
      <c r="H175" s="81"/>
    </row>
    <row r="176" spans="1:8">
      <c r="A176" s="93">
        <v>39417</v>
      </c>
      <c r="B176" s="94"/>
      <c r="C176" s="129">
        <f>'Série Histórica IPCA'!M176</f>
        <v>2.7827438842113459</v>
      </c>
      <c r="D176" s="95">
        <f t="shared" si="8"/>
        <v>0</v>
      </c>
      <c r="E176" s="81" t="str">
        <f t="shared" si="7"/>
        <v/>
      </c>
      <c r="F176" s="113" t="str">
        <f t="shared" si="6"/>
        <v/>
      </c>
      <c r="H176" s="81"/>
    </row>
    <row r="177" spans="1:8">
      <c r="A177" s="96" t="s">
        <v>27</v>
      </c>
      <c r="B177" s="94"/>
      <c r="C177" s="129">
        <f>C176</f>
        <v>2.7827438842113459</v>
      </c>
      <c r="D177" s="95">
        <f t="shared" si="8"/>
        <v>0</v>
      </c>
      <c r="E177" s="81" t="str">
        <f t="shared" si="7"/>
        <v/>
      </c>
      <c r="F177" s="113" t="str">
        <f t="shared" si="6"/>
        <v/>
      </c>
      <c r="H177" s="81"/>
    </row>
    <row r="178" spans="1:8">
      <c r="A178" s="93">
        <v>39448</v>
      </c>
      <c r="B178" s="94"/>
      <c r="C178" s="129">
        <f>'Série Histórica IPCA'!M177</f>
        <v>2.7623028431718724</v>
      </c>
      <c r="D178" s="95">
        <f t="shared" si="8"/>
        <v>0</v>
      </c>
      <c r="E178" s="81" t="str">
        <f t="shared" si="7"/>
        <v/>
      </c>
      <c r="F178" s="113" t="str">
        <f t="shared" si="6"/>
        <v/>
      </c>
      <c r="H178" s="81"/>
    </row>
    <row r="179" spans="1:8">
      <c r="A179" s="93">
        <v>39479</v>
      </c>
      <c r="B179" s="94"/>
      <c r="C179" s="129">
        <f>'Série Histórica IPCA'!M178</f>
        <v>2.7474665239425859</v>
      </c>
      <c r="D179" s="95">
        <f t="shared" si="8"/>
        <v>0</v>
      </c>
      <c r="E179" s="81" t="str">
        <f t="shared" si="7"/>
        <v/>
      </c>
      <c r="F179" s="113" t="str">
        <f t="shared" si="6"/>
        <v/>
      </c>
      <c r="H179" s="81"/>
    </row>
    <row r="180" spans="1:8">
      <c r="A180" s="93">
        <v>39508</v>
      </c>
      <c r="B180" s="94"/>
      <c r="C180" s="129">
        <f>'Série Histórica IPCA'!M179</f>
        <v>2.7340695829859478</v>
      </c>
      <c r="D180" s="95">
        <f t="shared" si="8"/>
        <v>0</v>
      </c>
      <c r="E180" s="81" t="str">
        <f t="shared" si="7"/>
        <v/>
      </c>
      <c r="F180" s="113" t="str">
        <f t="shared" si="6"/>
        <v/>
      </c>
      <c r="H180" s="81"/>
    </row>
    <row r="181" spans="1:8">
      <c r="A181" s="93">
        <v>39539</v>
      </c>
      <c r="B181" s="94"/>
      <c r="C181" s="129">
        <f>'Série Histórica IPCA'!M180</f>
        <v>2.7210087410290118</v>
      </c>
      <c r="D181" s="95">
        <f t="shared" si="8"/>
        <v>0</v>
      </c>
      <c r="E181" s="81" t="str">
        <f t="shared" si="7"/>
        <v/>
      </c>
      <c r="F181" s="113" t="str">
        <f t="shared" si="6"/>
        <v/>
      </c>
      <c r="H181" s="81"/>
    </row>
    <row r="182" spans="1:8">
      <c r="A182" s="93">
        <v>39569</v>
      </c>
      <c r="B182" s="94"/>
      <c r="C182" s="129">
        <f>'Série Histórica IPCA'!M181</f>
        <v>2.7061250532362169</v>
      </c>
      <c r="D182" s="95">
        <f t="shared" si="8"/>
        <v>0</v>
      </c>
      <c r="E182" s="81" t="str">
        <f t="shared" si="7"/>
        <v/>
      </c>
      <c r="F182" s="113" t="str">
        <f t="shared" si="6"/>
        <v/>
      </c>
      <c r="H182" s="81"/>
    </row>
    <row r="183" spans="1:8">
      <c r="A183" s="93">
        <v>39600</v>
      </c>
      <c r="B183" s="94"/>
      <c r="C183" s="129">
        <f>'Série Histórica IPCA'!M182</f>
        <v>2.6849142308127947</v>
      </c>
      <c r="D183" s="95">
        <f t="shared" si="8"/>
        <v>0</v>
      </c>
      <c r="E183" s="81" t="str">
        <f t="shared" si="7"/>
        <v/>
      </c>
      <c r="F183" s="113" t="str">
        <f t="shared" si="6"/>
        <v/>
      </c>
      <c r="H183" s="81"/>
    </row>
    <row r="184" spans="1:8">
      <c r="A184" s="93">
        <v>39630</v>
      </c>
      <c r="B184" s="94"/>
      <c r="C184" s="129">
        <f>'Série Histórica IPCA'!M183</f>
        <v>2.6651918114083695</v>
      </c>
      <c r="D184" s="95">
        <f t="shared" si="8"/>
        <v>0</v>
      </c>
      <c r="E184" s="81" t="str">
        <f t="shared" si="7"/>
        <v/>
      </c>
      <c r="F184" s="113" t="str">
        <f t="shared" si="6"/>
        <v/>
      </c>
      <c r="H184" s="81"/>
    </row>
    <row r="185" spans="1:8">
      <c r="A185" s="93">
        <v>39661</v>
      </c>
      <c r="B185" s="94"/>
      <c r="C185" s="129">
        <f>'Série Histórica IPCA'!M184</f>
        <v>2.6511407653520038</v>
      </c>
      <c r="D185" s="95">
        <f t="shared" si="8"/>
        <v>0</v>
      </c>
      <c r="E185" s="81" t="str">
        <f t="shared" si="7"/>
        <v/>
      </c>
      <c r="F185" s="113" t="str">
        <f t="shared" si="6"/>
        <v/>
      </c>
      <c r="H185" s="81"/>
    </row>
    <row r="186" spans="1:8">
      <c r="A186" s="93">
        <v>39692</v>
      </c>
      <c r="B186" s="94"/>
      <c r="C186" s="129">
        <f>'Série Histórica IPCA'!M185</f>
        <v>2.6437382981172748</v>
      </c>
      <c r="D186" s="95">
        <f t="shared" si="8"/>
        <v>0</v>
      </c>
      <c r="E186" s="81" t="str">
        <f t="shared" si="7"/>
        <v/>
      </c>
      <c r="F186" s="113" t="str">
        <f t="shared" si="6"/>
        <v/>
      </c>
      <c r="H186" s="81"/>
    </row>
    <row r="187" spans="1:8">
      <c r="A187" s="93">
        <v>39722</v>
      </c>
      <c r="B187" s="94"/>
      <c r="C187" s="129">
        <f>'Série Histórica IPCA'!M186</f>
        <v>2.6368824038672183</v>
      </c>
      <c r="D187" s="95">
        <f t="shared" si="8"/>
        <v>0</v>
      </c>
      <c r="E187" s="81" t="str">
        <f t="shared" si="7"/>
        <v/>
      </c>
      <c r="F187" s="113" t="str">
        <f t="shared" si="6"/>
        <v/>
      </c>
      <c r="H187" s="81"/>
    </row>
    <row r="188" spans="1:8">
      <c r="A188" s="93">
        <v>39753</v>
      </c>
      <c r="B188" s="94"/>
      <c r="C188" s="129">
        <f>'Série Histórica IPCA'!M187</f>
        <v>2.6250695907090336</v>
      </c>
      <c r="D188" s="95">
        <f t="shared" si="8"/>
        <v>0</v>
      </c>
      <c r="E188" s="81" t="str">
        <f t="shared" si="7"/>
        <v/>
      </c>
      <c r="F188" s="113" t="str">
        <f t="shared" si="6"/>
        <v/>
      </c>
      <c r="H188" s="81"/>
    </row>
    <row r="189" spans="1:8">
      <c r="A189" s="93">
        <v>39783</v>
      </c>
      <c r="B189" s="94"/>
      <c r="C189" s="129">
        <f>'Série Histórica IPCA'!M188</f>
        <v>2.6156532390484575</v>
      </c>
      <c r="D189" s="95">
        <f t="shared" si="8"/>
        <v>0</v>
      </c>
      <c r="E189" s="81" t="str">
        <f t="shared" si="7"/>
        <v/>
      </c>
      <c r="F189" s="113" t="str">
        <f t="shared" si="6"/>
        <v/>
      </c>
      <c r="H189" s="81"/>
    </row>
    <row r="190" spans="1:8">
      <c r="A190" s="96" t="s">
        <v>27</v>
      </c>
      <c r="B190" s="94"/>
      <c r="C190" s="129">
        <f>C189</f>
        <v>2.6156532390484575</v>
      </c>
      <c r="D190" s="95">
        <f t="shared" si="8"/>
        <v>0</v>
      </c>
      <c r="E190" s="81" t="str">
        <f t="shared" si="7"/>
        <v/>
      </c>
      <c r="F190" s="113" t="str">
        <f t="shared" si="6"/>
        <v/>
      </c>
      <c r="H190" s="81"/>
    </row>
    <row r="191" spans="1:8">
      <c r="A191" s="93">
        <v>39814</v>
      </c>
      <c r="B191" s="94"/>
      <c r="C191" s="129">
        <f>'Série Histórica IPCA'!M189</f>
        <v>2.6083498594420158</v>
      </c>
      <c r="D191" s="95">
        <f t="shared" si="8"/>
        <v>0</v>
      </c>
      <c r="E191" s="81" t="str">
        <f t="shared" si="7"/>
        <v/>
      </c>
      <c r="F191" s="113" t="str">
        <f t="shared" si="6"/>
        <v/>
      </c>
      <c r="H191" s="81"/>
    </row>
    <row r="192" spans="1:8">
      <c r="A192" s="93">
        <v>39845</v>
      </c>
      <c r="B192" s="94"/>
      <c r="C192" s="129">
        <f>'Série Histórica IPCA'!M190</f>
        <v>2.5958895894128364</v>
      </c>
      <c r="D192" s="95">
        <f t="shared" si="8"/>
        <v>0</v>
      </c>
      <c r="E192" s="81" t="str">
        <f t="shared" si="7"/>
        <v/>
      </c>
      <c r="F192" s="113" t="str">
        <f t="shared" si="6"/>
        <v/>
      </c>
      <c r="H192" s="81"/>
    </row>
    <row r="193" spans="1:8">
      <c r="A193" s="93">
        <v>39873</v>
      </c>
      <c r="B193" s="94"/>
      <c r="C193" s="129">
        <f>'Série Histórica IPCA'!M191</f>
        <v>2.5816902928024259</v>
      </c>
      <c r="D193" s="95">
        <f t="shared" si="8"/>
        <v>0</v>
      </c>
      <c r="E193" s="81" t="str">
        <f t="shared" si="7"/>
        <v/>
      </c>
      <c r="F193" s="113" t="str">
        <f t="shared" si="6"/>
        <v/>
      </c>
      <c r="H193" s="81"/>
    </row>
    <row r="194" spans="1:8">
      <c r="A194" s="93">
        <v>39904</v>
      </c>
      <c r="B194" s="94"/>
      <c r="C194" s="129">
        <f>'Série Histórica IPCA'!M192</f>
        <v>2.5765372183656936</v>
      </c>
      <c r="D194" s="95">
        <f t="shared" si="8"/>
        <v>0</v>
      </c>
      <c r="E194" s="81" t="str">
        <f t="shared" si="7"/>
        <v/>
      </c>
      <c r="F194" s="113" t="str">
        <f t="shared" ref="F194:F257" si="9">IF(E194&gt;=$E$423,E194,"desconsidera")</f>
        <v/>
      </c>
      <c r="H194" s="81"/>
    </row>
    <row r="195" spans="1:8">
      <c r="A195" s="93">
        <v>39934</v>
      </c>
      <c r="B195" s="94"/>
      <c r="C195" s="129">
        <f>'Série Histórica IPCA'!M193</f>
        <v>2.5642289195518422</v>
      </c>
      <c r="D195" s="95">
        <f t="shared" si="8"/>
        <v>0</v>
      </c>
      <c r="E195" s="81" t="str">
        <f t="shared" ref="E195:E258" si="10">IF(D195&gt;10,D195,"")</f>
        <v/>
      </c>
      <c r="F195" s="113" t="str">
        <f t="shared" si="9"/>
        <v/>
      </c>
      <c r="H195" s="81"/>
    </row>
    <row r="196" spans="1:8">
      <c r="A196" s="93">
        <v>39965</v>
      </c>
      <c r="B196" s="94"/>
      <c r="C196" s="129">
        <f>'Série Histórica IPCA'!M194</f>
        <v>2.552233422466252</v>
      </c>
      <c r="D196" s="95">
        <f t="shared" si="8"/>
        <v>0</v>
      </c>
      <c r="E196" s="81" t="str">
        <f t="shared" si="10"/>
        <v/>
      </c>
      <c r="F196" s="113" t="str">
        <f t="shared" si="9"/>
        <v/>
      </c>
      <c r="H196" s="81"/>
    </row>
    <row r="197" spans="1:8">
      <c r="A197" s="93">
        <v>39995</v>
      </c>
      <c r="B197" s="94"/>
      <c r="C197" s="129">
        <f>'Série Histórica IPCA'!M195</f>
        <v>2.5430783404406676</v>
      </c>
      <c r="D197" s="95">
        <f t="shared" si="8"/>
        <v>0</v>
      </c>
      <c r="E197" s="81" t="str">
        <f t="shared" si="10"/>
        <v/>
      </c>
      <c r="F197" s="113" t="str">
        <f t="shared" si="9"/>
        <v/>
      </c>
      <c r="H197" s="81"/>
    </row>
    <row r="198" spans="1:8">
      <c r="A198" s="93">
        <v>40026</v>
      </c>
      <c r="B198" s="94"/>
      <c r="C198" s="129">
        <f>'Série Histórica IPCA'!M196</f>
        <v>2.5369895654835077</v>
      </c>
      <c r="D198" s="95">
        <f t="shared" si="8"/>
        <v>0</v>
      </c>
      <c r="E198" s="81" t="str">
        <f t="shared" si="10"/>
        <v/>
      </c>
      <c r="F198" s="113" t="str">
        <f t="shared" si="9"/>
        <v/>
      </c>
      <c r="H198" s="81"/>
    </row>
    <row r="199" spans="1:8">
      <c r="A199" s="93">
        <v>40057</v>
      </c>
      <c r="B199" s="94"/>
      <c r="C199" s="129">
        <f>'Série Histórica IPCA'!M197</f>
        <v>2.5331897808122865</v>
      </c>
      <c r="D199" s="95">
        <f t="shared" si="8"/>
        <v>0</v>
      </c>
      <c r="E199" s="81" t="str">
        <f t="shared" si="10"/>
        <v/>
      </c>
      <c r="F199" s="113" t="str">
        <f t="shared" si="9"/>
        <v/>
      </c>
      <c r="H199" s="81"/>
    </row>
    <row r="200" spans="1:8">
      <c r="A200" s="93">
        <v>40087</v>
      </c>
      <c r="B200" s="94"/>
      <c r="C200" s="129">
        <f>'Série Histórica IPCA'!M198</f>
        <v>2.5271246815765034</v>
      </c>
      <c r="D200" s="95">
        <f t="shared" ref="D200:D263" si="11">B200*C200</f>
        <v>0</v>
      </c>
      <c r="E200" s="81" t="str">
        <f t="shared" si="10"/>
        <v/>
      </c>
      <c r="F200" s="113" t="str">
        <f t="shared" si="9"/>
        <v/>
      </c>
      <c r="H200" s="81"/>
    </row>
    <row r="201" spans="1:8">
      <c r="A201" s="93">
        <v>40118</v>
      </c>
      <c r="B201" s="94"/>
      <c r="C201" s="129">
        <f>'Série Histórica IPCA'!M199</f>
        <v>2.5200684898050487</v>
      </c>
      <c r="D201" s="95">
        <f t="shared" si="11"/>
        <v>0</v>
      </c>
      <c r="E201" s="81" t="str">
        <f t="shared" si="10"/>
        <v/>
      </c>
      <c r="F201" s="113" t="str">
        <f t="shared" si="9"/>
        <v/>
      </c>
      <c r="H201" s="81"/>
    </row>
    <row r="202" spans="1:8">
      <c r="A202" s="93">
        <v>40148</v>
      </c>
      <c r="B202" s="94"/>
      <c r="C202" s="129">
        <f>'Série Histórica IPCA'!M200</f>
        <v>2.5097783983717266</v>
      </c>
      <c r="D202" s="95">
        <f t="shared" si="11"/>
        <v>0</v>
      </c>
      <c r="E202" s="81" t="str">
        <f t="shared" si="10"/>
        <v/>
      </c>
      <c r="F202" s="113" t="str">
        <f t="shared" si="9"/>
        <v/>
      </c>
      <c r="H202" s="81"/>
    </row>
    <row r="203" spans="1:8">
      <c r="A203" s="96" t="s">
        <v>27</v>
      </c>
      <c r="B203" s="94"/>
      <c r="C203" s="129">
        <f>C202</f>
        <v>2.5097783983717266</v>
      </c>
      <c r="D203" s="95">
        <f t="shared" si="11"/>
        <v>0</v>
      </c>
      <c r="E203" s="81" t="str">
        <f t="shared" si="10"/>
        <v/>
      </c>
      <c r="F203" s="113" t="str">
        <f t="shared" si="9"/>
        <v/>
      </c>
      <c r="H203" s="81"/>
    </row>
    <row r="204" spans="1:8">
      <c r="A204" s="93">
        <v>40179</v>
      </c>
      <c r="B204" s="94"/>
      <c r="C204" s="129">
        <f>'Série Histórica IPCA'!M201</f>
        <v>2.5005264505048586</v>
      </c>
      <c r="D204" s="95">
        <f t="shared" si="11"/>
        <v>0</v>
      </c>
      <c r="E204" s="81" t="str">
        <f t="shared" si="10"/>
        <v/>
      </c>
      <c r="F204" s="113" t="str">
        <f t="shared" si="9"/>
        <v/>
      </c>
      <c r="H204" s="81"/>
    </row>
    <row r="205" spans="1:8">
      <c r="A205" s="93">
        <v>40210</v>
      </c>
      <c r="B205" s="94"/>
      <c r="C205" s="129">
        <f>'Série Histórica IPCA'!M202</f>
        <v>2.4819121096822405</v>
      </c>
      <c r="D205" s="95">
        <f t="shared" si="11"/>
        <v>0</v>
      </c>
      <c r="E205" s="81" t="str">
        <f t="shared" si="10"/>
        <v/>
      </c>
      <c r="F205" s="113" t="str">
        <f t="shared" si="9"/>
        <v/>
      </c>
      <c r="H205" s="81"/>
    </row>
    <row r="206" spans="1:8">
      <c r="A206" s="93">
        <v>40238</v>
      </c>
      <c r="B206" s="94"/>
      <c r="C206" s="129">
        <f>'Série Histórica IPCA'!M203</f>
        <v>2.4627030260788234</v>
      </c>
      <c r="D206" s="95">
        <f t="shared" si="11"/>
        <v>0</v>
      </c>
      <c r="E206" s="81" t="str">
        <f t="shared" si="10"/>
        <v/>
      </c>
      <c r="F206" s="113" t="str">
        <f t="shared" si="9"/>
        <v/>
      </c>
      <c r="H206" s="81"/>
    </row>
    <row r="207" spans="1:8">
      <c r="A207" s="93">
        <v>40269</v>
      </c>
      <c r="B207" s="94"/>
      <c r="C207" s="129">
        <f>'Série Histórica IPCA'!M204</f>
        <v>2.4499632173486123</v>
      </c>
      <c r="D207" s="95">
        <f t="shared" si="11"/>
        <v>0</v>
      </c>
      <c r="E207" s="81" t="str">
        <f t="shared" si="10"/>
        <v/>
      </c>
      <c r="F207" s="113" t="str">
        <f t="shared" si="9"/>
        <v/>
      </c>
      <c r="H207" s="81"/>
    </row>
    <row r="208" spans="1:8">
      <c r="A208" s="93">
        <v>40299</v>
      </c>
      <c r="B208" s="94"/>
      <c r="C208" s="129">
        <f>'Série Histórica IPCA'!M205</f>
        <v>2.4360775751701444</v>
      </c>
      <c r="D208" s="95">
        <f t="shared" si="11"/>
        <v>0</v>
      </c>
      <c r="E208" s="81" t="str">
        <f t="shared" si="10"/>
        <v/>
      </c>
      <c r="F208" s="113" t="str">
        <f t="shared" si="9"/>
        <v/>
      </c>
      <c r="H208" s="81"/>
    </row>
    <row r="209" spans="1:8">
      <c r="A209" s="93">
        <v>40330</v>
      </c>
      <c r="B209" s="94"/>
      <c r="C209" s="129">
        <f>'Série Histórica IPCA'!M206</f>
        <v>2.4256472918153409</v>
      </c>
      <c r="D209" s="95">
        <f t="shared" si="11"/>
        <v>0</v>
      </c>
      <c r="E209" s="81" t="str">
        <f t="shared" si="10"/>
        <v/>
      </c>
      <c r="F209" s="113" t="str">
        <f t="shared" si="9"/>
        <v/>
      </c>
      <c r="H209" s="81"/>
    </row>
    <row r="210" spans="1:8">
      <c r="A210" s="93">
        <v>40360</v>
      </c>
      <c r="B210" s="94"/>
      <c r="C210" s="129">
        <f>'Série Histórica IPCA'!M207</f>
        <v>2.4256472918153409</v>
      </c>
      <c r="D210" s="95">
        <f t="shared" si="11"/>
        <v>0</v>
      </c>
      <c r="E210" s="81" t="str">
        <f t="shared" si="10"/>
        <v/>
      </c>
      <c r="F210" s="113" t="str">
        <f t="shared" si="9"/>
        <v/>
      </c>
      <c r="H210" s="81"/>
    </row>
    <row r="211" spans="1:8">
      <c r="A211" s="93">
        <v>40391</v>
      </c>
      <c r="B211" s="94"/>
      <c r="C211" s="129">
        <f>'Série Histórica IPCA'!M208</f>
        <v>2.4254047513402028</v>
      </c>
      <c r="D211" s="95">
        <f t="shared" si="11"/>
        <v>0</v>
      </c>
      <c r="E211" s="81" t="str">
        <f t="shared" si="10"/>
        <v/>
      </c>
      <c r="F211" s="113" t="str">
        <f t="shared" si="9"/>
        <v/>
      </c>
      <c r="H211" s="81"/>
    </row>
    <row r="212" spans="1:8">
      <c r="A212" s="93">
        <v>40422</v>
      </c>
      <c r="B212" s="94"/>
      <c r="C212" s="129">
        <f>'Série Histórica IPCA'!M209</f>
        <v>2.4244349773492631</v>
      </c>
      <c r="D212" s="95">
        <f t="shared" si="11"/>
        <v>0</v>
      </c>
      <c r="E212" s="81" t="str">
        <f t="shared" si="10"/>
        <v/>
      </c>
      <c r="F212" s="113" t="str">
        <f t="shared" si="9"/>
        <v/>
      </c>
      <c r="H212" s="81"/>
    </row>
    <row r="213" spans="1:8">
      <c r="A213" s="93">
        <v>40452</v>
      </c>
      <c r="B213" s="94"/>
      <c r="C213" s="129">
        <f>'Série Histórica IPCA'!M210</f>
        <v>2.4135738948225622</v>
      </c>
      <c r="D213" s="95">
        <f t="shared" si="11"/>
        <v>0</v>
      </c>
      <c r="E213" s="81" t="str">
        <f t="shared" si="10"/>
        <v/>
      </c>
      <c r="F213" s="113" t="str">
        <f t="shared" si="9"/>
        <v/>
      </c>
      <c r="H213" s="81"/>
    </row>
    <row r="214" spans="1:8">
      <c r="A214" s="93">
        <v>40483</v>
      </c>
      <c r="B214" s="94"/>
      <c r="C214" s="129">
        <f>'Série Histórica IPCA'!M211</f>
        <v>2.395606843496338</v>
      </c>
      <c r="D214" s="95">
        <f t="shared" si="11"/>
        <v>0</v>
      </c>
      <c r="E214" s="81" t="str">
        <f t="shared" si="10"/>
        <v/>
      </c>
      <c r="F214" s="113" t="str">
        <f t="shared" si="9"/>
        <v/>
      </c>
      <c r="H214" s="81"/>
    </row>
    <row r="215" spans="1:8">
      <c r="A215" s="93">
        <v>40513</v>
      </c>
      <c r="B215" s="94"/>
      <c r="C215" s="129">
        <f>'Série Histórica IPCA'!M212</f>
        <v>2.3758869815494776</v>
      </c>
      <c r="D215" s="95">
        <f t="shared" si="11"/>
        <v>0</v>
      </c>
      <c r="E215" s="81" t="str">
        <f t="shared" si="10"/>
        <v/>
      </c>
      <c r="F215" s="113" t="str">
        <f t="shared" si="9"/>
        <v/>
      </c>
      <c r="H215" s="81"/>
    </row>
    <row r="216" spans="1:8">
      <c r="A216" s="96" t="s">
        <v>27</v>
      </c>
      <c r="B216" s="94"/>
      <c r="C216" s="129">
        <f>C215</f>
        <v>2.3758869815494776</v>
      </c>
      <c r="D216" s="95">
        <f t="shared" si="11"/>
        <v>0</v>
      </c>
      <c r="E216" s="81" t="str">
        <f t="shared" si="10"/>
        <v/>
      </c>
      <c r="F216" s="113" t="str">
        <f t="shared" si="9"/>
        <v/>
      </c>
      <c r="H216" s="81"/>
    </row>
    <row r="217" spans="1:8">
      <c r="A217" s="93">
        <v>40544</v>
      </c>
      <c r="B217" s="94"/>
      <c r="C217" s="129">
        <f>'Série Histórica IPCA'!M213</f>
        <v>2.3610126021558959</v>
      </c>
      <c r="D217" s="95">
        <f t="shared" si="11"/>
        <v>0</v>
      </c>
      <c r="E217" s="81" t="str">
        <f t="shared" si="10"/>
        <v/>
      </c>
      <c r="F217" s="113" t="str">
        <f t="shared" si="9"/>
        <v/>
      </c>
      <c r="H217" s="81"/>
    </row>
    <row r="218" spans="1:8">
      <c r="A218" s="93">
        <v>40575</v>
      </c>
      <c r="B218" s="94"/>
      <c r="C218" s="129">
        <f>'Série Histórica IPCA'!M214</f>
        <v>2.3415775088325859</v>
      </c>
      <c r="D218" s="95">
        <f t="shared" si="11"/>
        <v>0</v>
      </c>
      <c r="E218" s="81" t="str">
        <f t="shared" si="10"/>
        <v/>
      </c>
      <c r="F218" s="113" t="str">
        <f t="shared" si="9"/>
        <v/>
      </c>
      <c r="H218" s="81"/>
    </row>
    <row r="219" spans="1:8">
      <c r="A219" s="93">
        <v>40603</v>
      </c>
      <c r="B219" s="94"/>
      <c r="C219" s="129">
        <f>'Série Histórica IPCA'!M215</f>
        <v>2.3229935603497891</v>
      </c>
      <c r="D219" s="95">
        <f t="shared" si="11"/>
        <v>0</v>
      </c>
      <c r="E219" s="81" t="str">
        <f t="shared" si="10"/>
        <v/>
      </c>
      <c r="F219" s="113" t="str">
        <f t="shared" si="9"/>
        <v/>
      </c>
      <c r="H219" s="81"/>
    </row>
    <row r="220" spans="1:8">
      <c r="A220" s="93">
        <v>40634</v>
      </c>
      <c r="B220" s="94"/>
      <c r="C220" s="129">
        <f>'Série Histórica IPCA'!M216</f>
        <v>2.3047857529018638</v>
      </c>
      <c r="D220" s="95">
        <f t="shared" si="11"/>
        <v>0</v>
      </c>
      <c r="E220" s="81" t="str">
        <f t="shared" si="10"/>
        <v/>
      </c>
      <c r="F220" s="113" t="str">
        <f t="shared" si="9"/>
        <v/>
      </c>
      <c r="H220" s="81"/>
    </row>
    <row r="221" spans="1:8">
      <c r="A221" s="93">
        <v>40664</v>
      </c>
      <c r="B221" s="94"/>
      <c r="C221" s="129">
        <f>'Série Histórica IPCA'!M217</f>
        <v>2.2871745091811677</v>
      </c>
      <c r="D221" s="95">
        <f t="shared" si="11"/>
        <v>0</v>
      </c>
      <c r="E221" s="81" t="str">
        <f t="shared" si="10"/>
        <v/>
      </c>
      <c r="F221" s="113" t="str">
        <f t="shared" si="9"/>
        <v/>
      </c>
      <c r="H221" s="81"/>
    </row>
    <row r="222" spans="1:8">
      <c r="A222" s="93">
        <v>40695</v>
      </c>
      <c r="B222" s="94"/>
      <c r="C222" s="129">
        <f>'Série Histórica IPCA'!M218</f>
        <v>2.2764750763224528</v>
      </c>
      <c r="D222" s="95">
        <f t="shared" si="11"/>
        <v>0</v>
      </c>
      <c r="E222" s="81" t="str">
        <f t="shared" si="10"/>
        <v/>
      </c>
      <c r="F222" s="113" t="str">
        <f t="shared" si="9"/>
        <v/>
      </c>
      <c r="H222" s="81"/>
    </row>
    <row r="223" spans="1:8">
      <c r="A223" s="93">
        <v>40725</v>
      </c>
      <c r="B223" s="94"/>
      <c r="C223" s="129">
        <f>'Série Histórica IPCA'!M219</f>
        <v>2.273065478105293</v>
      </c>
      <c r="D223" s="95">
        <f t="shared" si="11"/>
        <v>0</v>
      </c>
      <c r="E223" s="81" t="str">
        <f t="shared" si="10"/>
        <v/>
      </c>
      <c r="F223" s="113" t="str">
        <f t="shared" si="9"/>
        <v/>
      </c>
      <c r="H223" s="81"/>
    </row>
    <row r="224" spans="1:8">
      <c r="A224" s="93">
        <v>40756</v>
      </c>
      <c r="B224" s="94"/>
      <c r="C224" s="129">
        <f>'Série Histórica IPCA'!M220</f>
        <v>2.2694343830923462</v>
      </c>
      <c r="D224" s="95">
        <f t="shared" si="11"/>
        <v>0</v>
      </c>
      <c r="E224" s="81" t="str">
        <f t="shared" si="10"/>
        <v/>
      </c>
      <c r="F224" s="113" t="str">
        <f t="shared" si="9"/>
        <v/>
      </c>
      <c r="H224" s="81"/>
    </row>
    <row r="225" spans="1:8">
      <c r="A225" s="93">
        <v>40787</v>
      </c>
      <c r="B225" s="94"/>
      <c r="C225" s="129">
        <f>'Série Histórica IPCA'!M221</f>
        <v>2.2610684299017119</v>
      </c>
      <c r="D225" s="95">
        <f t="shared" si="11"/>
        <v>0</v>
      </c>
      <c r="E225" s="81" t="str">
        <f t="shared" si="10"/>
        <v/>
      </c>
      <c r="F225" s="113" t="str">
        <f t="shared" si="9"/>
        <v/>
      </c>
      <c r="H225" s="81"/>
    </row>
    <row r="226" spans="1:8">
      <c r="A226" s="93">
        <v>40817</v>
      </c>
      <c r="B226" s="94"/>
      <c r="C226" s="129">
        <f>'Série Histórica IPCA'!M222</f>
        <v>2.2491479457890304</v>
      </c>
      <c r="D226" s="95">
        <f t="shared" si="11"/>
        <v>0</v>
      </c>
      <c r="E226" s="81" t="str">
        <f t="shared" si="10"/>
        <v/>
      </c>
      <c r="F226" s="113" t="str">
        <f t="shared" si="9"/>
        <v/>
      </c>
      <c r="H226" s="81"/>
    </row>
    <row r="227" spans="1:8">
      <c r="A227" s="93">
        <v>40848</v>
      </c>
      <c r="B227" s="94"/>
      <c r="C227" s="129">
        <f>'Série Histórica IPCA'!M223</f>
        <v>2.2395180183102985</v>
      </c>
      <c r="D227" s="95">
        <f t="shared" si="11"/>
        <v>0</v>
      </c>
      <c r="E227" s="81" t="str">
        <f t="shared" si="10"/>
        <v/>
      </c>
      <c r="F227" s="113" t="str">
        <f t="shared" si="9"/>
        <v/>
      </c>
      <c r="H227" s="81"/>
    </row>
    <row r="228" spans="1:8">
      <c r="A228" s="93">
        <v>40878</v>
      </c>
      <c r="B228" s="94"/>
      <c r="C228" s="129">
        <f>'Série Histórica IPCA'!M224</f>
        <v>2.2279327679171237</v>
      </c>
      <c r="D228" s="95">
        <f t="shared" si="11"/>
        <v>0</v>
      </c>
      <c r="E228" s="81" t="str">
        <f t="shared" si="10"/>
        <v/>
      </c>
      <c r="F228" s="113" t="str">
        <f t="shared" si="9"/>
        <v/>
      </c>
      <c r="H228" s="81"/>
    </row>
    <row r="229" spans="1:8">
      <c r="A229" s="96" t="s">
        <v>27</v>
      </c>
      <c r="B229" s="94"/>
      <c r="C229" s="129">
        <f>C228</f>
        <v>2.2279327679171237</v>
      </c>
      <c r="D229" s="95">
        <f t="shared" si="11"/>
        <v>0</v>
      </c>
      <c r="E229" s="81" t="str">
        <f t="shared" si="10"/>
        <v/>
      </c>
      <c r="F229" s="113" t="str">
        <f t="shared" si="9"/>
        <v/>
      </c>
      <c r="H229" s="81"/>
    </row>
    <row r="230" spans="1:8">
      <c r="A230" s="93">
        <v>40909</v>
      </c>
      <c r="B230" s="94"/>
      <c r="C230" s="129">
        <f>'Série Histórica IPCA'!M225</f>
        <v>2.2168485252906738</v>
      </c>
      <c r="D230" s="95">
        <f t="shared" si="11"/>
        <v>0</v>
      </c>
      <c r="E230" s="81" t="str">
        <f t="shared" si="10"/>
        <v/>
      </c>
      <c r="F230" s="113" t="str">
        <f t="shared" si="9"/>
        <v/>
      </c>
      <c r="H230" s="81"/>
    </row>
    <row r="231" spans="1:8">
      <c r="A231" s="93">
        <v>40940</v>
      </c>
      <c r="B231" s="94"/>
      <c r="C231" s="129">
        <f>'Série Histórica IPCA'!M226</f>
        <v>2.204503306772744</v>
      </c>
      <c r="D231" s="95">
        <f t="shared" si="11"/>
        <v>0</v>
      </c>
      <c r="E231" s="81" t="str">
        <f t="shared" si="10"/>
        <v/>
      </c>
      <c r="F231" s="113" t="str">
        <f t="shared" si="9"/>
        <v/>
      </c>
      <c r="H231" s="81"/>
    </row>
    <row r="232" spans="1:8">
      <c r="A232" s="93">
        <v>40969</v>
      </c>
      <c r="B232" s="94"/>
      <c r="C232" s="129">
        <f>'Série Histórica IPCA'!M227</f>
        <v>2.1946274830988006</v>
      </c>
      <c r="D232" s="95">
        <f t="shared" si="11"/>
        <v>0</v>
      </c>
      <c r="E232" s="81" t="str">
        <f t="shared" si="10"/>
        <v/>
      </c>
      <c r="F232" s="113" t="str">
        <f t="shared" si="9"/>
        <v/>
      </c>
      <c r="H232" s="81"/>
    </row>
    <row r="233" spans="1:8">
      <c r="A233" s="93">
        <v>41000</v>
      </c>
      <c r="B233" s="94"/>
      <c r="C233" s="129">
        <f>'Série Histórica IPCA'!M228</f>
        <v>2.1900284234096405</v>
      </c>
      <c r="D233" s="95">
        <f t="shared" si="11"/>
        <v>0</v>
      </c>
      <c r="E233" s="81" t="str">
        <f t="shared" si="10"/>
        <v/>
      </c>
      <c r="F233" s="113" t="str">
        <f t="shared" si="9"/>
        <v/>
      </c>
      <c r="H233" s="81"/>
    </row>
    <row r="234" spans="1:8">
      <c r="A234" s="93">
        <v>41030</v>
      </c>
      <c r="B234" s="94"/>
      <c r="C234" s="129">
        <f>'Série Histórica IPCA'!M229</f>
        <v>2.1761013746121254</v>
      </c>
      <c r="D234" s="95">
        <f t="shared" si="11"/>
        <v>0</v>
      </c>
      <c r="E234" s="81" t="str">
        <f t="shared" si="10"/>
        <v/>
      </c>
      <c r="F234" s="113" t="str">
        <f t="shared" si="9"/>
        <v/>
      </c>
      <c r="H234" s="81"/>
    </row>
    <row r="235" spans="1:8">
      <c r="A235" s="93">
        <v>41061</v>
      </c>
      <c r="B235" s="94"/>
      <c r="C235" s="129">
        <f>'Série Histórica IPCA'!M230</f>
        <v>2.1682955107733353</v>
      </c>
      <c r="D235" s="95">
        <f t="shared" si="11"/>
        <v>0</v>
      </c>
      <c r="E235" s="81" t="str">
        <f t="shared" si="10"/>
        <v/>
      </c>
      <c r="F235" s="113" t="str">
        <f t="shared" si="9"/>
        <v/>
      </c>
      <c r="H235" s="81"/>
    </row>
    <row r="236" spans="1:8">
      <c r="A236" s="93">
        <v>41091</v>
      </c>
      <c r="B236" s="94"/>
      <c r="C236" s="129">
        <f>'Série Histórica IPCA'!M231</f>
        <v>2.1665622609645672</v>
      </c>
      <c r="D236" s="95">
        <f t="shared" si="11"/>
        <v>0</v>
      </c>
      <c r="E236" s="81" t="str">
        <f t="shared" si="10"/>
        <v/>
      </c>
      <c r="F236" s="113" t="str">
        <f t="shared" si="9"/>
        <v/>
      </c>
      <c r="H236" s="81"/>
    </row>
    <row r="237" spans="1:8">
      <c r="A237" s="93">
        <v>41122</v>
      </c>
      <c r="B237" s="94"/>
      <c r="C237" s="129">
        <f>'Série Histórica IPCA'!M232</f>
        <v>2.1572859314592918</v>
      </c>
      <c r="D237" s="95">
        <f t="shared" si="11"/>
        <v>0</v>
      </c>
      <c r="E237" s="81" t="str">
        <f t="shared" si="10"/>
        <v/>
      </c>
      <c r="F237" s="113" t="str">
        <f t="shared" si="9"/>
        <v/>
      </c>
      <c r="H237" s="81"/>
    </row>
    <row r="238" spans="1:8">
      <c r="A238" s="93">
        <v>41153</v>
      </c>
      <c r="B238" s="94"/>
      <c r="C238" s="129">
        <f>'Série Histórica IPCA'!M233</f>
        <v>2.1484771750416196</v>
      </c>
      <c r="D238" s="95">
        <f t="shared" si="11"/>
        <v>0</v>
      </c>
      <c r="E238" s="81" t="str">
        <f t="shared" si="10"/>
        <v/>
      </c>
      <c r="F238" s="113" t="str">
        <f t="shared" si="9"/>
        <v/>
      </c>
      <c r="H238" s="81"/>
    </row>
    <row r="239" spans="1:8">
      <c r="A239" s="93">
        <v>41183</v>
      </c>
      <c r="B239" s="94"/>
      <c r="C239" s="129">
        <f>'Série Histórica IPCA'!M234</f>
        <v>2.1363002635394452</v>
      </c>
      <c r="D239" s="95">
        <f t="shared" si="11"/>
        <v>0</v>
      </c>
      <c r="E239" s="81" t="str">
        <f t="shared" si="10"/>
        <v/>
      </c>
      <c r="F239" s="113" t="str">
        <f t="shared" si="9"/>
        <v/>
      </c>
      <c r="H239" s="81"/>
    </row>
    <row r="240" spans="1:8">
      <c r="A240" s="93">
        <v>41214</v>
      </c>
      <c r="B240" s="94"/>
      <c r="C240" s="129">
        <f>'Série Histórica IPCA'!M235</f>
        <v>2.1237700204189744</v>
      </c>
      <c r="D240" s="95">
        <f t="shared" si="11"/>
        <v>0</v>
      </c>
      <c r="E240" s="81" t="str">
        <f t="shared" si="10"/>
        <v/>
      </c>
      <c r="F240" s="113" t="str">
        <f t="shared" si="9"/>
        <v/>
      </c>
      <c r="H240" s="81"/>
    </row>
    <row r="241" spans="1:8">
      <c r="A241" s="93">
        <v>41244</v>
      </c>
      <c r="B241" s="94"/>
      <c r="C241" s="129">
        <f>'Série Histórica IPCA'!M236</f>
        <v>2.1111034000188615</v>
      </c>
      <c r="D241" s="95">
        <f t="shared" si="11"/>
        <v>0</v>
      </c>
      <c r="E241" s="81" t="str">
        <f t="shared" si="10"/>
        <v/>
      </c>
      <c r="F241" s="113" t="str">
        <f t="shared" si="9"/>
        <v/>
      </c>
      <c r="H241" s="81"/>
    </row>
    <row r="242" spans="1:8">
      <c r="A242" s="96" t="s">
        <v>27</v>
      </c>
      <c r="B242" s="94"/>
      <c r="C242" s="129">
        <f>C241</f>
        <v>2.1111034000188615</v>
      </c>
      <c r="D242" s="95">
        <f t="shared" si="11"/>
        <v>0</v>
      </c>
      <c r="E242" s="81" t="str">
        <f t="shared" si="10"/>
        <v/>
      </c>
      <c r="F242" s="113" t="str">
        <f t="shared" si="9"/>
        <v/>
      </c>
      <c r="H242" s="81"/>
    </row>
    <row r="243" spans="1:8">
      <c r="A243" s="93">
        <v>41275</v>
      </c>
      <c r="B243" s="94"/>
      <c r="C243" s="129">
        <f>'Série Histórica IPCA'!M237</f>
        <v>2.094556404423912</v>
      </c>
      <c r="D243" s="95">
        <f t="shared" si="11"/>
        <v>0</v>
      </c>
      <c r="E243" s="81" t="str">
        <f t="shared" si="10"/>
        <v/>
      </c>
      <c r="F243" s="113" t="str">
        <f t="shared" si="9"/>
        <v/>
      </c>
      <c r="H243" s="81"/>
    </row>
    <row r="244" spans="1:8">
      <c r="A244" s="93">
        <v>41306</v>
      </c>
      <c r="B244" s="94"/>
      <c r="C244" s="129">
        <f>'Série Histórica IPCA'!M238</f>
        <v>2.0766968118420701</v>
      </c>
      <c r="D244" s="95">
        <f t="shared" si="11"/>
        <v>0</v>
      </c>
      <c r="E244" s="81" t="str">
        <f t="shared" si="10"/>
        <v/>
      </c>
      <c r="F244" s="113" t="str">
        <f t="shared" si="9"/>
        <v/>
      </c>
      <c r="H244" s="81"/>
    </row>
    <row r="245" spans="1:8">
      <c r="A245" s="93">
        <v>41334</v>
      </c>
      <c r="B245" s="94"/>
      <c r="C245" s="129">
        <f>'Série Histórica IPCA'!M239</f>
        <v>2.0643109461650808</v>
      </c>
      <c r="D245" s="95">
        <f t="shared" si="11"/>
        <v>0</v>
      </c>
      <c r="E245" s="81" t="str">
        <f t="shared" si="10"/>
        <v/>
      </c>
      <c r="F245" s="113" t="str">
        <f t="shared" si="9"/>
        <v/>
      </c>
      <c r="H245" s="81"/>
    </row>
    <row r="246" spans="1:8">
      <c r="A246" s="93">
        <v>41365</v>
      </c>
      <c r="B246" s="94"/>
      <c r="C246" s="129">
        <f>'Série Histórica IPCA'!M240</f>
        <v>2.0546540720265551</v>
      </c>
      <c r="D246" s="95">
        <f t="shared" si="11"/>
        <v>0</v>
      </c>
      <c r="E246" s="81" t="str">
        <f t="shared" si="10"/>
        <v/>
      </c>
      <c r="F246" s="113" t="str">
        <f t="shared" si="9"/>
        <v/>
      </c>
      <c r="H246" s="81"/>
    </row>
    <row r="247" spans="1:8">
      <c r="A247" s="93">
        <v>41395</v>
      </c>
      <c r="B247" s="94"/>
      <c r="C247" s="129">
        <f>'Série Histórica IPCA'!M241</f>
        <v>2.0434152879428686</v>
      </c>
      <c r="D247" s="95">
        <f t="shared" si="11"/>
        <v>0</v>
      </c>
      <c r="E247" s="81" t="str">
        <f t="shared" si="10"/>
        <v/>
      </c>
      <c r="F247" s="113" t="str">
        <f t="shared" si="9"/>
        <v/>
      </c>
      <c r="H247" s="81"/>
    </row>
    <row r="248" spans="1:8">
      <c r="A248" s="93">
        <v>41426</v>
      </c>
      <c r="B248" s="94"/>
      <c r="C248" s="129">
        <f>'Série Histórica IPCA'!M242</f>
        <v>2.0358825226092154</v>
      </c>
      <c r="D248" s="95">
        <f t="shared" si="11"/>
        <v>0</v>
      </c>
      <c r="E248" s="81" t="str">
        <f t="shared" si="10"/>
        <v/>
      </c>
      <c r="F248" s="113" t="str">
        <f t="shared" si="9"/>
        <v/>
      </c>
      <c r="H248" s="81"/>
    </row>
    <row r="249" spans="1:8">
      <c r="A249" s="93">
        <v>41456</v>
      </c>
      <c r="B249" s="94"/>
      <c r="C249" s="129">
        <f>'Série Histórica IPCA'!M243</f>
        <v>2.0306029549264073</v>
      </c>
      <c r="D249" s="95">
        <f t="shared" si="11"/>
        <v>0</v>
      </c>
      <c r="E249" s="81" t="str">
        <f t="shared" si="10"/>
        <v/>
      </c>
      <c r="F249" s="113" t="str">
        <f t="shared" si="9"/>
        <v/>
      </c>
      <c r="H249" s="81"/>
    </row>
    <row r="250" spans="1:8">
      <c r="A250" s="93">
        <v>41487</v>
      </c>
      <c r="B250" s="94"/>
      <c r="C250" s="129">
        <f>'Série Histórica IPCA'!M244</f>
        <v>2.0299939567393852</v>
      </c>
      <c r="D250" s="95">
        <f t="shared" si="11"/>
        <v>0</v>
      </c>
      <c r="E250" s="81" t="str">
        <f t="shared" si="10"/>
        <v/>
      </c>
      <c r="F250" s="113" t="str">
        <f t="shared" si="9"/>
        <v/>
      </c>
      <c r="H250" s="81"/>
    </row>
    <row r="251" spans="1:8">
      <c r="A251" s="93">
        <v>41518</v>
      </c>
      <c r="B251" s="94"/>
      <c r="C251" s="129">
        <f>'Série Histórica IPCA'!M245</f>
        <v>2.0251336360129559</v>
      </c>
      <c r="D251" s="95">
        <f t="shared" si="11"/>
        <v>0</v>
      </c>
      <c r="E251" s="81" t="str">
        <f t="shared" si="10"/>
        <v/>
      </c>
      <c r="F251" s="113" t="str">
        <f t="shared" si="9"/>
        <v/>
      </c>
      <c r="H251" s="81"/>
    </row>
    <row r="252" spans="1:8">
      <c r="A252" s="93">
        <v>41548</v>
      </c>
      <c r="B252" s="94"/>
      <c r="C252" s="129">
        <f>'Série Histórica IPCA'!M246</f>
        <v>2.0180703896491798</v>
      </c>
      <c r="D252" s="95">
        <f t="shared" si="11"/>
        <v>0</v>
      </c>
      <c r="E252" s="81" t="str">
        <f t="shared" si="10"/>
        <v/>
      </c>
      <c r="F252" s="113" t="str">
        <f t="shared" si="9"/>
        <v/>
      </c>
      <c r="H252" s="81"/>
    </row>
    <row r="253" spans="1:8">
      <c r="A253" s="93">
        <v>41579</v>
      </c>
      <c r="B253" s="94"/>
      <c r="C253" s="129">
        <f>'Série Histórica IPCA'!M247</f>
        <v>2.0066325839208337</v>
      </c>
      <c r="D253" s="95">
        <f t="shared" si="11"/>
        <v>0</v>
      </c>
      <c r="E253" s="81" t="str">
        <f t="shared" si="10"/>
        <v/>
      </c>
      <c r="F253" s="113" t="str">
        <f t="shared" si="9"/>
        <v/>
      </c>
      <c r="H253" s="81"/>
    </row>
    <row r="254" spans="1:8">
      <c r="A254" s="93">
        <v>41609</v>
      </c>
      <c r="B254" s="94"/>
      <c r="C254" s="129">
        <f>'Série Histórica IPCA'!M248</f>
        <v>1.9958549670984995</v>
      </c>
      <c r="D254" s="95">
        <f t="shared" si="11"/>
        <v>0</v>
      </c>
      <c r="E254" s="81" t="str">
        <f t="shared" si="10"/>
        <v/>
      </c>
      <c r="F254" s="113" t="str">
        <f t="shared" si="9"/>
        <v/>
      </c>
      <c r="H254" s="81"/>
    </row>
    <row r="255" spans="1:8">
      <c r="A255" s="96" t="s">
        <v>27</v>
      </c>
      <c r="B255" s="94"/>
      <c r="C255" s="129">
        <f>C254</f>
        <v>1.9958549670984995</v>
      </c>
      <c r="D255" s="95">
        <f t="shared" si="11"/>
        <v>0</v>
      </c>
      <c r="E255" s="81" t="str">
        <f t="shared" si="10"/>
        <v/>
      </c>
      <c r="F255" s="113" t="str">
        <f t="shared" si="9"/>
        <v/>
      </c>
      <c r="H255" s="81"/>
    </row>
    <row r="256" spans="1:8">
      <c r="A256" s="93">
        <v>41640</v>
      </c>
      <c r="B256" s="94"/>
      <c r="C256" s="129">
        <f>'Série Histórica IPCA'!M249</f>
        <v>1.9776604905851176</v>
      </c>
      <c r="D256" s="95">
        <f t="shared" si="11"/>
        <v>0</v>
      </c>
      <c r="E256" s="81" t="str">
        <f t="shared" si="10"/>
        <v/>
      </c>
      <c r="F256" s="113" t="str">
        <f t="shared" si="9"/>
        <v/>
      </c>
      <c r="H256" s="81"/>
    </row>
    <row r="257" spans="1:8">
      <c r="A257" s="93">
        <v>41671</v>
      </c>
      <c r="B257" s="94"/>
      <c r="C257" s="129">
        <f>'Série Histórica IPCA'!M250</f>
        <v>1.9668428548832597</v>
      </c>
      <c r="D257" s="95">
        <f t="shared" si="11"/>
        <v>0</v>
      </c>
      <c r="E257" s="81" t="str">
        <f t="shared" si="10"/>
        <v/>
      </c>
      <c r="F257" s="113" t="str">
        <f t="shared" si="9"/>
        <v/>
      </c>
      <c r="H257" s="81"/>
    </row>
    <row r="258" spans="1:8">
      <c r="A258" s="93">
        <v>41699</v>
      </c>
      <c r="B258" s="94"/>
      <c r="C258" s="129">
        <f>'Série Histórica IPCA'!M251</f>
        <v>1.9533646388750223</v>
      </c>
      <c r="D258" s="95">
        <f t="shared" si="11"/>
        <v>0</v>
      </c>
      <c r="E258" s="81" t="str">
        <f t="shared" si="10"/>
        <v/>
      </c>
      <c r="F258" s="113" t="str">
        <f t="shared" ref="F258:F321" si="12">IF(E258&gt;=$E$423,E258,"desconsidera")</f>
        <v/>
      </c>
      <c r="H258" s="81"/>
    </row>
    <row r="259" spans="1:8">
      <c r="A259" s="93">
        <v>41730</v>
      </c>
      <c r="B259" s="94"/>
      <c r="C259" s="129">
        <f>'Série Histórica IPCA'!M252</f>
        <v>1.9355575097849989</v>
      </c>
      <c r="D259" s="95">
        <f t="shared" si="11"/>
        <v>0</v>
      </c>
      <c r="E259" s="81" t="str">
        <f t="shared" ref="E259:E322" si="13">IF(D259&gt;10,D259,"")</f>
        <v/>
      </c>
      <c r="F259" s="113" t="str">
        <f t="shared" si="12"/>
        <v/>
      </c>
      <c r="H259" s="81"/>
    </row>
    <row r="260" spans="1:8">
      <c r="A260" s="93">
        <v>41760</v>
      </c>
      <c r="B260" s="94"/>
      <c r="C260" s="129">
        <f>'Série Histórica IPCA'!M253</f>
        <v>1.9226755833763798</v>
      </c>
      <c r="D260" s="95">
        <f t="shared" si="11"/>
        <v>0</v>
      </c>
      <c r="E260" s="81" t="str">
        <f t="shared" si="13"/>
        <v/>
      </c>
      <c r="F260" s="113" t="str">
        <f t="shared" si="12"/>
        <v/>
      </c>
      <c r="H260" s="81"/>
    </row>
    <row r="261" spans="1:8">
      <c r="A261" s="93">
        <v>41791</v>
      </c>
      <c r="B261" s="94"/>
      <c r="C261" s="129">
        <f>'Série Histórica IPCA'!M254</f>
        <v>1.9138717732195689</v>
      </c>
      <c r="D261" s="95">
        <f t="shared" si="11"/>
        <v>0</v>
      </c>
      <c r="E261" s="81" t="str">
        <f t="shared" si="13"/>
        <v/>
      </c>
      <c r="F261" s="113" t="str">
        <f t="shared" si="12"/>
        <v/>
      </c>
      <c r="H261" s="81"/>
    </row>
    <row r="262" spans="1:8">
      <c r="A262" s="93">
        <v>41821</v>
      </c>
      <c r="B262" s="94"/>
      <c r="C262" s="129">
        <f>'Série Histórica IPCA'!M255</f>
        <v>1.9062467860752665</v>
      </c>
      <c r="D262" s="95">
        <f t="shared" si="11"/>
        <v>0</v>
      </c>
      <c r="E262" s="81" t="str">
        <f t="shared" si="13"/>
        <v/>
      </c>
      <c r="F262" s="113" t="str">
        <f t="shared" si="12"/>
        <v/>
      </c>
      <c r="H262" s="81"/>
    </row>
    <row r="263" spans="1:8">
      <c r="A263" s="93">
        <v>41852</v>
      </c>
      <c r="B263" s="94"/>
      <c r="C263" s="129">
        <f>'Série Histórica IPCA'!M256</f>
        <v>1.906056180457222</v>
      </c>
      <c r="D263" s="95">
        <f t="shared" si="11"/>
        <v>0</v>
      </c>
      <c r="E263" s="81" t="str">
        <f t="shared" si="13"/>
        <v/>
      </c>
      <c r="F263" s="113" t="str">
        <f t="shared" si="12"/>
        <v/>
      </c>
      <c r="H263" s="81"/>
    </row>
    <row r="264" spans="1:8">
      <c r="A264" s="93">
        <v>41883</v>
      </c>
      <c r="B264" s="94"/>
      <c r="C264" s="129">
        <f>'Série Histórica IPCA'!M257</f>
        <v>1.9013029231493483</v>
      </c>
      <c r="D264" s="95">
        <f t="shared" ref="D264:D327" si="14">B264*C264</f>
        <v>0</v>
      </c>
      <c r="E264" s="81" t="str">
        <f t="shared" si="13"/>
        <v/>
      </c>
      <c r="F264" s="113" t="str">
        <f t="shared" si="12"/>
        <v/>
      </c>
      <c r="H264" s="81"/>
    </row>
    <row r="265" spans="1:8">
      <c r="A265" s="93">
        <v>41913</v>
      </c>
      <c r="B265" s="94"/>
      <c r="C265" s="129">
        <f>'Série Histórica IPCA'!M258</f>
        <v>1.8905269197070182</v>
      </c>
      <c r="D265" s="95">
        <f t="shared" si="14"/>
        <v>0</v>
      </c>
      <c r="E265" s="81" t="str">
        <f t="shared" si="13"/>
        <v/>
      </c>
      <c r="F265" s="113" t="str">
        <f t="shared" si="12"/>
        <v/>
      </c>
      <c r="H265" s="81"/>
    </row>
    <row r="266" spans="1:8">
      <c r="A266" s="93">
        <v>41944</v>
      </c>
      <c r="B266" s="94"/>
      <c r="C266" s="129">
        <f>'Série Histórica IPCA'!M259</f>
        <v>1.8826199160595689</v>
      </c>
      <c r="D266" s="95">
        <f t="shared" si="14"/>
        <v>0</v>
      </c>
      <c r="E266" s="81" t="str">
        <f t="shared" si="13"/>
        <v/>
      </c>
      <c r="F266" s="113" t="str">
        <f t="shared" si="12"/>
        <v/>
      </c>
      <c r="H266" s="81"/>
    </row>
    <row r="267" spans="1:8">
      <c r="A267" s="93">
        <v>41974</v>
      </c>
      <c r="B267" s="94"/>
      <c r="C267" s="129">
        <f>'Série Histórica IPCA'!M260</f>
        <v>1.8730672729674329</v>
      </c>
      <c r="D267" s="95">
        <f t="shared" si="14"/>
        <v>0</v>
      </c>
      <c r="E267" s="81" t="str">
        <f t="shared" si="13"/>
        <v/>
      </c>
      <c r="F267" s="113" t="str">
        <f t="shared" si="12"/>
        <v/>
      </c>
      <c r="H267" s="81"/>
    </row>
    <row r="268" spans="1:8">
      <c r="A268" s="96" t="s">
        <v>27</v>
      </c>
      <c r="B268" s="94"/>
      <c r="C268" s="129">
        <f>C267</f>
        <v>1.8730672729674329</v>
      </c>
      <c r="D268" s="95">
        <f t="shared" si="14"/>
        <v>0</v>
      </c>
      <c r="E268" s="81" t="str">
        <f t="shared" si="13"/>
        <v/>
      </c>
      <c r="F268" s="113" t="str">
        <f t="shared" si="12"/>
        <v/>
      </c>
      <c r="H268" s="81"/>
    </row>
    <row r="269" spans="1:8">
      <c r="A269" s="93">
        <v>42005</v>
      </c>
      <c r="B269" s="94"/>
      <c r="C269" s="129">
        <f>'Série Histórica IPCA'!M261</f>
        <v>1.8585704236628615</v>
      </c>
      <c r="D269" s="95">
        <f t="shared" si="14"/>
        <v>0</v>
      </c>
      <c r="E269" s="81" t="str">
        <f t="shared" si="13"/>
        <v/>
      </c>
      <c r="F269" s="113" t="str">
        <f t="shared" si="12"/>
        <v/>
      </c>
      <c r="H269" s="81"/>
    </row>
    <row r="270" spans="1:8">
      <c r="A270" s="93">
        <v>42036</v>
      </c>
      <c r="B270" s="94"/>
      <c r="C270" s="129">
        <f>'Série Histórica IPCA'!M262</f>
        <v>1.8358064240052006</v>
      </c>
      <c r="D270" s="95">
        <f t="shared" si="14"/>
        <v>0</v>
      </c>
      <c r="E270" s="81" t="str">
        <f t="shared" si="13"/>
        <v/>
      </c>
      <c r="F270" s="113" t="str">
        <f t="shared" si="12"/>
        <v/>
      </c>
      <c r="H270" s="81"/>
    </row>
    <row r="271" spans="1:8">
      <c r="A271" s="93">
        <v>42064</v>
      </c>
      <c r="B271" s="94"/>
      <c r="C271" s="129">
        <f>'Série Histórica IPCA'!M263</f>
        <v>1.8136795336941298</v>
      </c>
      <c r="D271" s="95">
        <f t="shared" si="14"/>
        <v>0</v>
      </c>
      <c r="E271" s="81" t="str">
        <f t="shared" si="13"/>
        <v/>
      </c>
      <c r="F271" s="113" t="str">
        <f t="shared" si="12"/>
        <v/>
      </c>
      <c r="H271" s="81"/>
    </row>
    <row r="272" spans="1:8">
      <c r="A272" s="93">
        <v>42095</v>
      </c>
      <c r="B272" s="94"/>
      <c r="C272" s="129">
        <f>'Série Histórica IPCA'!M264</f>
        <v>1.7900508623116174</v>
      </c>
      <c r="D272" s="95">
        <f t="shared" si="14"/>
        <v>0</v>
      </c>
      <c r="E272" s="81" t="str">
        <f t="shared" si="13"/>
        <v/>
      </c>
      <c r="F272" s="113" t="str">
        <f t="shared" si="12"/>
        <v/>
      </c>
      <c r="H272" s="81"/>
    </row>
    <row r="273" spans="1:8">
      <c r="A273" s="93">
        <v>42125</v>
      </c>
      <c r="B273" s="94"/>
      <c r="C273" s="129">
        <f>'Série Histórica IPCA'!M265</f>
        <v>1.7774311014910309</v>
      </c>
      <c r="D273" s="95">
        <f t="shared" si="14"/>
        <v>0</v>
      </c>
      <c r="E273" s="81" t="str">
        <f t="shared" si="13"/>
        <v/>
      </c>
      <c r="F273" s="113" t="str">
        <f t="shared" si="12"/>
        <v/>
      </c>
      <c r="H273" s="81"/>
    </row>
    <row r="274" spans="1:8">
      <c r="A274" s="93">
        <v>42156</v>
      </c>
      <c r="B274" s="94"/>
      <c r="C274" s="129">
        <f>'Série Histórica IPCA'!M266</f>
        <v>1.7643747285001288</v>
      </c>
      <c r="D274" s="95">
        <f t="shared" si="14"/>
        <v>0</v>
      </c>
      <c r="E274" s="81" t="str">
        <f t="shared" si="13"/>
        <v/>
      </c>
      <c r="F274" s="113" t="str">
        <f t="shared" si="12"/>
        <v/>
      </c>
      <c r="H274" s="81"/>
    </row>
    <row r="275" spans="1:8">
      <c r="A275" s="93">
        <v>42186</v>
      </c>
      <c r="B275" s="94"/>
      <c r="C275" s="129">
        <f>'Série Histórica IPCA'!M267</f>
        <v>1.7505454196846209</v>
      </c>
      <c r="D275" s="95">
        <f t="shared" si="14"/>
        <v>0</v>
      </c>
      <c r="E275" s="81" t="str">
        <f t="shared" si="13"/>
        <v/>
      </c>
      <c r="F275" s="113" t="str">
        <f t="shared" si="12"/>
        <v/>
      </c>
      <c r="H275" s="81"/>
    </row>
    <row r="276" spans="1:8">
      <c r="A276" s="93">
        <v>42217</v>
      </c>
      <c r="B276" s="94"/>
      <c r="C276" s="129">
        <f>'Série Histórica IPCA'!M268</f>
        <v>1.7397589144152465</v>
      </c>
      <c r="D276" s="95">
        <f t="shared" si="14"/>
        <v>0</v>
      </c>
      <c r="E276" s="81" t="str">
        <f t="shared" si="13"/>
        <v/>
      </c>
      <c r="F276" s="113" t="str">
        <f t="shared" si="12"/>
        <v/>
      </c>
      <c r="H276" s="81"/>
    </row>
    <row r="277" spans="1:8">
      <c r="A277" s="93">
        <v>42248</v>
      </c>
      <c r="B277" s="94"/>
      <c r="C277" s="129">
        <f>'Série Histórica IPCA'!M269</f>
        <v>1.7359398467523912</v>
      </c>
      <c r="D277" s="95">
        <f t="shared" si="14"/>
        <v>0</v>
      </c>
      <c r="E277" s="81" t="str">
        <f t="shared" si="13"/>
        <v/>
      </c>
      <c r="F277" s="113" t="str">
        <f t="shared" si="12"/>
        <v/>
      </c>
      <c r="H277" s="81"/>
    </row>
    <row r="278" spans="1:8">
      <c r="A278" s="93">
        <v>42278</v>
      </c>
      <c r="B278" s="94"/>
      <c r="C278" s="129">
        <f>'Série Histórica IPCA'!M270</f>
        <v>1.7266161197059777</v>
      </c>
      <c r="D278" s="95">
        <f t="shared" si="14"/>
        <v>0</v>
      </c>
      <c r="E278" s="81" t="str">
        <f t="shared" si="13"/>
        <v/>
      </c>
      <c r="F278" s="113" t="str">
        <f t="shared" si="12"/>
        <v/>
      </c>
      <c r="H278" s="81"/>
    </row>
    <row r="279" spans="1:8">
      <c r="A279" s="93">
        <v>42309</v>
      </c>
      <c r="B279" s="94"/>
      <c r="C279" s="129">
        <f>'Série Histórica IPCA'!M271</f>
        <v>1.7125730209343175</v>
      </c>
      <c r="D279" s="95">
        <f t="shared" si="14"/>
        <v>0</v>
      </c>
      <c r="E279" s="81" t="str">
        <f t="shared" si="13"/>
        <v/>
      </c>
      <c r="F279" s="113" t="str">
        <f t="shared" si="12"/>
        <v/>
      </c>
      <c r="H279" s="81"/>
    </row>
    <row r="280" spans="1:8">
      <c r="A280" s="93">
        <v>42339</v>
      </c>
      <c r="B280" s="94"/>
      <c r="C280" s="129">
        <f>'Série Histórica IPCA'!M272</f>
        <v>1.6954489861739603</v>
      </c>
      <c r="D280" s="95">
        <f t="shared" si="14"/>
        <v>0</v>
      </c>
      <c r="E280" s="81" t="str">
        <f t="shared" si="13"/>
        <v/>
      </c>
      <c r="F280" s="113" t="str">
        <f t="shared" si="12"/>
        <v/>
      </c>
      <c r="H280" s="81"/>
    </row>
    <row r="281" spans="1:8">
      <c r="A281" s="96" t="s">
        <v>27</v>
      </c>
      <c r="B281" s="94"/>
      <c r="C281" s="129">
        <f>C280</f>
        <v>1.6954489861739603</v>
      </c>
      <c r="D281" s="95">
        <f t="shared" si="14"/>
        <v>0</v>
      </c>
      <c r="E281" s="81" t="str">
        <f t="shared" si="13"/>
        <v/>
      </c>
      <c r="F281" s="113" t="str">
        <f t="shared" si="12"/>
        <v/>
      </c>
      <c r="H281" s="81"/>
    </row>
    <row r="282" spans="1:8">
      <c r="A282" s="93">
        <v>42370</v>
      </c>
      <c r="B282" s="94"/>
      <c r="C282" s="129">
        <f>'Série Histórica IPCA'!M273</f>
        <v>1.679327442723811</v>
      </c>
      <c r="D282" s="95">
        <f t="shared" si="14"/>
        <v>0</v>
      </c>
      <c r="E282" s="81" t="str">
        <f t="shared" si="13"/>
        <v/>
      </c>
      <c r="F282" s="113" t="str">
        <f t="shared" si="12"/>
        <v/>
      </c>
      <c r="H282" s="81"/>
    </row>
    <row r="283" spans="1:8">
      <c r="A283" s="93">
        <v>42401</v>
      </c>
      <c r="B283" s="94"/>
      <c r="C283" s="129">
        <f>'Série Histórica IPCA'!M274</f>
        <v>1.6582674461576103</v>
      </c>
      <c r="D283" s="95">
        <f t="shared" si="14"/>
        <v>0</v>
      </c>
      <c r="E283" s="81" t="str">
        <f t="shared" si="13"/>
        <v/>
      </c>
      <c r="F283" s="113" t="str">
        <f t="shared" si="12"/>
        <v/>
      </c>
      <c r="H283" s="81"/>
    </row>
    <row r="284" spans="1:8">
      <c r="A284" s="93">
        <v>42430</v>
      </c>
      <c r="B284" s="94"/>
      <c r="C284" s="129">
        <f>'Série Histórica IPCA'!M275</f>
        <v>1.6434761607112109</v>
      </c>
      <c r="D284" s="95">
        <f t="shared" si="14"/>
        <v>0</v>
      </c>
      <c r="E284" s="81" t="str">
        <f t="shared" si="13"/>
        <v/>
      </c>
      <c r="F284" s="113" t="str">
        <f t="shared" si="12"/>
        <v/>
      </c>
      <c r="H284" s="81"/>
    </row>
    <row r="285" spans="1:8">
      <c r="A285" s="93">
        <v>42461</v>
      </c>
      <c r="B285" s="94"/>
      <c r="C285" s="129">
        <f>'Série Histórica IPCA'!M276</f>
        <v>1.6364394709859709</v>
      </c>
      <c r="D285" s="95">
        <f t="shared" si="14"/>
        <v>0</v>
      </c>
      <c r="E285" s="81" t="str">
        <f t="shared" si="13"/>
        <v/>
      </c>
      <c r="F285" s="113" t="str">
        <f t="shared" si="12"/>
        <v/>
      </c>
      <c r="H285" s="81"/>
    </row>
    <row r="286" spans="1:8">
      <c r="A286" s="93">
        <v>42491</v>
      </c>
      <c r="B286" s="94"/>
      <c r="C286" s="129">
        <f>'Série Histórica IPCA'!M277</f>
        <v>1.6265177129370536</v>
      </c>
      <c r="D286" s="95">
        <f t="shared" si="14"/>
        <v>0</v>
      </c>
      <c r="E286" s="81" t="str">
        <f t="shared" si="13"/>
        <v/>
      </c>
      <c r="F286" s="113" t="str">
        <f t="shared" si="12"/>
        <v/>
      </c>
      <c r="H286" s="81"/>
    </row>
    <row r="287" spans="1:8">
      <c r="A287" s="93">
        <v>42522</v>
      </c>
      <c r="B287" s="94"/>
      <c r="C287" s="129">
        <f>'Série Histórica IPCA'!M278</f>
        <v>1.613929066220535</v>
      </c>
      <c r="D287" s="95">
        <f t="shared" si="14"/>
        <v>0</v>
      </c>
      <c r="E287" s="81" t="str">
        <f t="shared" si="13"/>
        <v/>
      </c>
      <c r="F287" s="113" t="str">
        <f t="shared" si="12"/>
        <v/>
      </c>
      <c r="H287" s="81"/>
    </row>
    <row r="288" spans="1:8">
      <c r="A288" s="93">
        <v>42552</v>
      </c>
      <c r="B288" s="94"/>
      <c r="C288" s="129">
        <f>'Série Histórica IPCA'!M279</f>
        <v>1.6083000161639593</v>
      </c>
      <c r="D288" s="95">
        <f t="shared" si="14"/>
        <v>0</v>
      </c>
      <c r="E288" s="81" t="str">
        <f t="shared" si="13"/>
        <v/>
      </c>
      <c r="F288" s="113" t="str">
        <f t="shared" si="12"/>
        <v/>
      </c>
      <c r="H288" s="81"/>
    </row>
    <row r="289" spans="1:8">
      <c r="A289" s="93">
        <v>42583</v>
      </c>
      <c r="B289" s="94"/>
      <c r="C289" s="129">
        <f>'Série Histórica IPCA'!M280</f>
        <v>1.5999801195423393</v>
      </c>
      <c r="D289" s="95">
        <f t="shared" si="14"/>
        <v>0</v>
      </c>
      <c r="E289" s="81" t="str">
        <f t="shared" si="13"/>
        <v/>
      </c>
      <c r="F289" s="113" t="str">
        <f t="shared" si="12"/>
        <v/>
      </c>
      <c r="H289" s="81"/>
    </row>
    <row r="290" spans="1:8">
      <c r="A290" s="93">
        <v>42614</v>
      </c>
      <c r="B290" s="94"/>
      <c r="C290" s="129">
        <f>'Série Histórica IPCA'!M281</f>
        <v>1.5929710469358229</v>
      </c>
      <c r="D290" s="95">
        <f t="shared" si="14"/>
        <v>0</v>
      </c>
      <c r="E290" s="81" t="str">
        <f t="shared" si="13"/>
        <v/>
      </c>
      <c r="F290" s="113" t="str">
        <f t="shared" si="12"/>
        <v/>
      </c>
      <c r="H290" s="81"/>
    </row>
    <row r="291" spans="1:8">
      <c r="A291" s="93">
        <v>42644</v>
      </c>
      <c r="B291" s="94"/>
      <c r="C291" s="129">
        <f>'Série Histórica IPCA'!M282</f>
        <v>1.5916976887847953</v>
      </c>
      <c r="D291" s="95">
        <f t="shared" si="14"/>
        <v>0</v>
      </c>
      <c r="E291" s="81" t="str">
        <f t="shared" si="13"/>
        <v/>
      </c>
      <c r="F291" s="113" t="str">
        <f t="shared" si="12"/>
        <v/>
      </c>
      <c r="H291" s="81"/>
    </row>
    <row r="292" spans="1:8">
      <c r="A292" s="93">
        <v>42675</v>
      </c>
      <c r="B292" s="94"/>
      <c r="C292" s="129">
        <f>'Série Histórica IPCA'!M283</f>
        <v>1.5875700067672003</v>
      </c>
      <c r="D292" s="95">
        <f t="shared" si="14"/>
        <v>0</v>
      </c>
      <c r="E292" s="81" t="str">
        <f t="shared" si="13"/>
        <v/>
      </c>
      <c r="F292" s="113" t="str">
        <f t="shared" si="12"/>
        <v/>
      </c>
      <c r="H292" s="81"/>
    </row>
    <row r="293" spans="1:8">
      <c r="A293" s="93">
        <v>42705</v>
      </c>
      <c r="B293" s="94"/>
      <c r="C293" s="129">
        <f>'Série Histórica IPCA'!M284</f>
        <v>1.5847175152397688</v>
      </c>
      <c r="D293" s="95">
        <f t="shared" si="14"/>
        <v>0</v>
      </c>
      <c r="E293" s="81" t="str">
        <f t="shared" si="13"/>
        <v/>
      </c>
      <c r="F293" s="113" t="str">
        <f t="shared" si="12"/>
        <v/>
      </c>
      <c r="H293" s="81"/>
    </row>
    <row r="294" spans="1:8">
      <c r="A294" s="96" t="s">
        <v>27</v>
      </c>
      <c r="B294" s="94"/>
      <c r="C294" s="129">
        <f>C293</f>
        <v>1.5847175152397688</v>
      </c>
      <c r="D294" s="95">
        <f t="shared" si="14"/>
        <v>0</v>
      </c>
      <c r="E294" s="81" t="str">
        <f t="shared" si="13"/>
        <v/>
      </c>
      <c r="F294" s="113" t="str">
        <f t="shared" si="12"/>
        <v/>
      </c>
      <c r="H294" s="81"/>
    </row>
    <row r="295" spans="1:8">
      <c r="A295" s="93">
        <v>42736</v>
      </c>
      <c r="B295" s="94"/>
      <c r="C295" s="129">
        <f>'Série Histórica IPCA'!M285</f>
        <v>1.5799775824922919</v>
      </c>
      <c r="D295" s="95">
        <f t="shared" si="14"/>
        <v>0</v>
      </c>
      <c r="E295" s="81" t="str">
        <f t="shared" si="13"/>
        <v/>
      </c>
      <c r="F295" s="113" t="str">
        <f t="shared" si="12"/>
        <v/>
      </c>
      <c r="H295" s="81"/>
    </row>
    <row r="296" spans="1:8">
      <c r="A296" s="93">
        <v>42767</v>
      </c>
      <c r="B296" s="94"/>
      <c r="C296" s="129">
        <f>'Série Histórica IPCA'!M286</f>
        <v>1.5739963961867818</v>
      </c>
      <c r="D296" s="95">
        <f t="shared" si="14"/>
        <v>0</v>
      </c>
      <c r="E296" s="81" t="str">
        <f t="shared" si="13"/>
        <v/>
      </c>
      <c r="F296" s="113" t="str">
        <f t="shared" si="12"/>
        <v/>
      </c>
      <c r="H296" s="81"/>
    </row>
    <row r="297" spans="1:8">
      <c r="A297" s="93">
        <v>42795</v>
      </c>
      <c r="B297" s="94"/>
      <c r="C297" s="129">
        <f>'Série Histórica IPCA'!M287</f>
        <v>1.568819292521459</v>
      </c>
      <c r="D297" s="95">
        <f t="shared" si="14"/>
        <v>0</v>
      </c>
      <c r="E297" s="81" t="str">
        <f t="shared" si="13"/>
        <v/>
      </c>
      <c r="F297" s="113" t="str">
        <f t="shared" si="12"/>
        <v/>
      </c>
      <c r="H297" s="81"/>
    </row>
    <row r="298" spans="1:8">
      <c r="A298" s="93">
        <v>42826</v>
      </c>
      <c r="B298" s="94"/>
      <c r="C298" s="129">
        <f>'Série Histórica IPCA'!M288</f>
        <v>1.5649070249590613</v>
      </c>
      <c r="D298" s="95">
        <f t="shared" si="14"/>
        <v>0</v>
      </c>
      <c r="E298" s="81" t="str">
        <f t="shared" si="13"/>
        <v/>
      </c>
      <c r="F298" s="113" t="str">
        <f t="shared" si="12"/>
        <v/>
      </c>
      <c r="H298" s="81"/>
    </row>
    <row r="299" spans="1:8">
      <c r="A299" s="93">
        <v>42856</v>
      </c>
      <c r="B299" s="94"/>
      <c r="C299" s="129">
        <f>'Série Histórica IPCA'!M289</f>
        <v>1.5627192180537886</v>
      </c>
      <c r="D299" s="95">
        <f t="shared" si="14"/>
        <v>0</v>
      </c>
      <c r="E299" s="81" t="str">
        <f t="shared" si="13"/>
        <v/>
      </c>
      <c r="F299" s="113" t="str">
        <f t="shared" si="12"/>
        <v/>
      </c>
      <c r="H299" s="81"/>
    </row>
    <row r="300" spans="1:8">
      <c r="A300" s="93">
        <v>42887</v>
      </c>
      <c r="B300" s="94"/>
      <c r="C300" s="129">
        <f>'Série Histórica IPCA'!M290</f>
        <v>1.5578897597984125</v>
      </c>
      <c r="D300" s="95">
        <f t="shared" si="14"/>
        <v>0</v>
      </c>
      <c r="E300" s="81" t="str">
        <f t="shared" si="13"/>
        <v/>
      </c>
      <c r="F300" s="113" t="str">
        <f t="shared" si="12"/>
        <v/>
      </c>
      <c r="H300" s="81"/>
    </row>
    <row r="301" spans="1:8">
      <c r="A301" s="93">
        <v>42917</v>
      </c>
      <c r="B301" s="94"/>
      <c r="C301" s="129">
        <f>'Série Histórica IPCA'!M291</f>
        <v>1.5614811664813197</v>
      </c>
      <c r="D301" s="95">
        <f t="shared" si="14"/>
        <v>0</v>
      </c>
      <c r="E301" s="81" t="str">
        <f t="shared" si="13"/>
        <v/>
      </c>
      <c r="F301" s="113" t="str">
        <f t="shared" si="12"/>
        <v/>
      </c>
      <c r="H301" s="81"/>
    </row>
    <row r="302" spans="1:8">
      <c r="A302" s="93">
        <v>42948</v>
      </c>
      <c r="B302" s="94"/>
      <c r="C302" s="129">
        <f>'Série Histórica IPCA'!M292</f>
        <v>1.5577425842790489</v>
      </c>
      <c r="D302" s="95">
        <f t="shared" si="14"/>
        <v>0</v>
      </c>
      <c r="E302" s="81" t="str">
        <f t="shared" si="13"/>
        <v/>
      </c>
      <c r="F302" s="113" t="str">
        <f t="shared" si="12"/>
        <v/>
      </c>
      <c r="H302" s="81"/>
    </row>
    <row r="303" spans="1:8">
      <c r="A303" s="93">
        <v>42979</v>
      </c>
      <c r="B303" s="94"/>
      <c r="C303" s="129">
        <f>'Série Histórica IPCA'!M293</f>
        <v>1.5547884861553538</v>
      </c>
      <c r="D303" s="95">
        <f t="shared" si="14"/>
        <v>0</v>
      </c>
      <c r="E303" s="81" t="str">
        <f t="shared" si="13"/>
        <v/>
      </c>
      <c r="F303" s="113" t="str">
        <f t="shared" si="12"/>
        <v/>
      </c>
      <c r="H303" s="81"/>
    </row>
    <row r="304" spans="1:8">
      <c r="A304" s="93">
        <v>43009</v>
      </c>
      <c r="B304" s="94"/>
      <c r="C304" s="129">
        <f>'Série Histórica IPCA'!M294</f>
        <v>1.5523047984777907</v>
      </c>
      <c r="D304" s="95">
        <f t="shared" si="14"/>
        <v>0</v>
      </c>
      <c r="E304" s="81" t="str">
        <f t="shared" si="13"/>
        <v/>
      </c>
      <c r="F304" s="113" t="str">
        <f t="shared" si="12"/>
        <v/>
      </c>
      <c r="H304" s="81"/>
    </row>
    <row r="305" spans="1:8">
      <c r="A305" s="93">
        <v>43040</v>
      </c>
      <c r="B305" s="94"/>
      <c r="C305" s="129">
        <f>'Série Histórica IPCA'!M295</f>
        <v>1.5458123864546802</v>
      </c>
      <c r="D305" s="95">
        <f t="shared" si="14"/>
        <v>0</v>
      </c>
      <c r="E305" s="81" t="str">
        <f t="shared" si="13"/>
        <v/>
      </c>
      <c r="F305" s="113" t="str">
        <f t="shared" si="12"/>
        <v/>
      </c>
      <c r="H305" s="81"/>
    </row>
    <row r="306" spans="1:8">
      <c r="A306" s="93">
        <v>43070</v>
      </c>
      <c r="B306" s="94"/>
      <c r="C306" s="129">
        <f>'Série Histórica IPCA'!M296</f>
        <v>1.5414961971027907</v>
      </c>
      <c r="D306" s="95">
        <f t="shared" si="14"/>
        <v>0</v>
      </c>
      <c r="E306" s="81" t="str">
        <f t="shared" si="13"/>
        <v/>
      </c>
      <c r="F306" s="113" t="str">
        <f t="shared" si="12"/>
        <v/>
      </c>
      <c r="H306" s="81"/>
    </row>
    <row r="307" spans="1:8">
      <c r="A307" s="96" t="s">
        <v>27</v>
      </c>
      <c r="B307" s="94"/>
      <c r="C307" s="129">
        <f>C306</f>
        <v>1.5414961971027907</v>
      </c>
      <c r="D307" s="95">
        <f t="shared" si="14"/>
        <v>0</v>
      </c>
      <c r="E307" s="81" t="str">
        <f t="shared" si="13"/>
        <v/>
      </c>
      <c r="F307" s="113" t="str">
        <f t="shared" si="12"/>
        <v/>
      </c>
      <c r="H307" s="81"/>
    </row>
    <row r="308" spans="1:8">
      <c r="A308" s="93">
        <v>43101</v>
      </c>
      <c r="B308" s="94"/>
      <c r="C308" s="129">
        <f>'Série Histórica IPCA'!M297</f>
        <v>1.534743326466339</v>
      </c>
      <c r="D308" s="95">
        <f t="shared" si="14"/>
        <v>0</v>
      </c>
      <c r="E308" s="81" t="str">
        <f t="shared" si="13"/>
        <v/>
      </c>
      <c r="F308" s="113" t="str">
        <f t="shared" si="12"/>
        <v/>
      </c>
      <c r="H308" s="81"/>
    </row>
    <row r="309" spans="1:8">
      <c r="A309" s="93">
        <v>43132</v>
      </c>
      <c r="B309" s="94"/>
      <c r="C309" s="129">
        <f>'Série Histórica IPCA'!M298</f>
        <v>1.5303054406883443</v>
      </c>
      <c r="D309" s="95">
        <f t="shared" si="14"/>
        <v>0</v>
      </c>
      <c r="E309" s="81" t="str">
        <f t="shared" si="13"/>
        <v/>
      </c>
      <c r="F309" s="113" t="str">
        <f t="shared" si="12"/>
        <v/>
      </c>
      <c r="H309" s="81"/>
    </row>
    <row r="310" spans="1:8">
      <c r="A310" s="93">
        <v>43160</v>
      </c>
      <c r="B310" s="94"/>
      <c r="C310" s="129">
        <f>'Série Histórica IPCA'!M299</f>
        <v>1.5254240836207575</v>
      </c>
      <c r="D310" s="95">
        <f t="shared" si="14"/>
        <v>0</v>
      </c>
      <c r="E310" s="81" t="str">
        <f t="shared" si="13"/>
        <v/>
      </c>
      <c r="F310" s="113" t="str">
        <f t="shared" si="12"/>
        <v/>
      </c>
      <c r="H310" s="81"/>
    </row>
    <row r="311" spans="1:8">
      <c r="A311" s="93">
        <v>43191</v>
      </c>
      <c r="B311" s="94"/>
      <c r="C311" s="129">
        <f>'Série Histórica IPCA'!M300</f>
        <v>1.5240524364279728</v>
      </c>
      <c r="D311" s="95">
        <f t="shared" si="14"/>
        <v>0</v>
      </c>
      <c r="E311" s="81" t="str">
        <f t="shared" si="13"/>
        <v/>
      </c>
      <c r="F311" s="113" t="str">
        <f t="shared" si="12"/>
        <v/>
      </c>
      <c r="H311" s="81"/>
    </row>
    <row r="312" spans="1:8">
      <c r="A312" s="93">
        <v>43221</v>
      </c>
      <c r="B312" s="94"/>
      <c r="C312" s="129">
        <f>'Série Histórica IPCA'!M301</f>
        <v>1.5207068812891364</v>
      </c>
      <c r="D312" s="95">
        <f t="shared" si="14"/>
        <v>0</v>
      </c>
      <c r="E312" s="81" t="str">
        <f t="shared" si="13"/>
        <v/>
      </c>
      <c r="F312" s="113" t="str">
        <f t="shared" si="12"/>
        <v/>
      </c>
      <c r="H312" s="81"/>
    </row>
    <row r="313" spans="1:8">
      <c r="A313" s="93">
        <v>43252</v>
      </c>
      <c r="B313" s="94"/>
      <c r="C313" s="129">
        <f>'Série Histórica IPCA'!M302</f>
        <v>1.5146482881365908</v>
      </c>
      <c r="D313" s="95">
        <f t="shared" si="14"/>
        <v>0</v>
      </c>
      <c r="E313" s="81" t="str">
        <f t="shared" si="13"/>
        <v/>
      </c>
      <c r="F313" s="113" t="str">
        <f t="shared" si="12"/>
        <v/>
      </c>
      <c r="H313" s="81"/>
    </row>
    <row r="314" spans="1:8">
      <c r="A314" s="93">
        <v>43282</v>
      </c>
      <c r="B314" s="94"/>
      <c r="C314" s="129">
        <f>'Série Histórica IPCA'!M303</f>
        <v>1.4958011931034887</v>
      </c>
      <c r="D314" s="95">
        <f t="shared" si="14"/>
        <v>0</v>
      </c>
      <c r="E314" s="81" t="str">
        <f t="shared" si="13"/>
        <v/>
      </c>
      <c r="F314" s="113" t="str">
        <f t="shared" si="12"/>
        <v/>
      </c>
      <c r="H314" s="81"/>
    </row>
    <row r="315" spans="1:8">
      <c r="A315" s="93">
        <v>43313</v>
      </c>
      <c r="B315" s="94"/>
      <c r="C315" s="129">
        <f>'Série Histórica IPCA'!M304</f>
        <v>1.4908812848634376</v>
      </c>
      <c r="D315" s="95">
        <f t="shared" si="14"/>
        <v>0</v>
      </c>
      <c r="E315" s="81" t="str">
        <f t="shared" si="13"/>
        <v/>
      </c>
      <c r="F315" s="113" t="str">
        <f t="shared" si="12"/>
        <v/>
      </c>
      <c r="H315" s="81"/>
    </row>
    <row r="316" spans="1:8">
      <c r="A316" s="93">
        <v>43344</v>
      </c>
      <c r="B316" s="94"/>
      <c r="C316" s="129">
        <f>'Série Histórica IPCA'!M305</f>
        <v>1.492224286721487</v>
      </c>
      <c r="D316" s="95">
        <f t="shared" si="14"/>
        <v>0</v>
      </c>
      <c r="E316" s="81" t="str">
        <f t="shared" si="13"/>
        <v/>
      </c>
      <c r="F316" s="113" t="str">
        <f t="shared" si="12"/>
        <v/>
      </c>
      <c r="H316" s="81"/>
    </row>
    <row r="317" spans="1:8">
      <c r="A317" s="93">
        <v>43374</v>
      </c>
      <c r="B317" s="94"/>
      <c r="C317" s="129">
        <f>'Série Histórica IPCA'!M306</f>
        <v>1.4850958267530721</v>
      </c>
      <c r="D317" s="95">
        <f t="shared" si="14"/>
        <v>0</v>
      </c>
      <c r="E317" s="81" t="str">
        <f t="shared" si="13"/>
        <v/>
      </c>
      <c r="F317" s="113" t="str">
        <f t="shared" si="12"/>
        <v/>
      </c>
      <c r="H317" s="81"/>
    </row>
    <row r="318" spans="1:8">
      <c r="A318" s="93">
        <v>43405</v>
      </c>
      <c r="B318" s="94"/>
      <c r="C318" s="129">
        <f>'Série Histórica IPCA'!M307</f>
        <v>1.4784428340000721</v>
      </c>
      <c r="D318" s="95">
        <f t="shared" si="14"/>
        <v>0</v>
      </c>
      <c r="E318" s="81" t="str">
        <f t="shared" si="13"/>
        <v/>
      </c>
      <c r="F318" s="113" t="str">
        <f t="shared" si="12"/>
        <v/>
      </c>
      <c r="H318" s="81"/>
    </row>
    <row r="319" spans="1:8">
      <c r="A319" s="93">
        <v>43435</v>
      </c>
      <c r="B319" s="94"/>
      <c r="C319" s="129">
        <f>'Série Histórica IPCA'!M308</f>
        <v>1.4815540976050399</v>
      </c>
      <c r="D319" s="95">
        <f t="shared" si="14"/>
        <v>0</v>
      </c>
      <c r="E319" s="81" t="str">
        <f t="shared" si="13"/>
        <v/>
      </c>
      <c r="F319" s="113" t="str">
        <f t="shared" si="12"/>
        <v/>
      </c>
      <c r="H319" s="81"/>
    </row>
    <row r="320" spans="1:8">
      <c r="A320" s="96" t="s">
        <v>27</v>
      </c>
      <c r="B320" s="94"/>
      <c r="C320" s="129">
        <f>C319</f>
        <v>1.4815540976050399</v>
      </c>
      <c r="D320" s="95">
        <f t="shared" si="14"/>
        <v>0</v>
      </c>
      <c r="E320" s="81" t="str">
        <f t="shared" si="13"/>
        <v/>
      </c>
      <c r="F320" s="113" t="str">
        <f t="shared" si="12"/>
        <v/>
      </c>
      <c r="H320" s="81"/>
    </row>
    <row r="321" spans="1:8">
      <c r="A321" s="93">
        <v>43466</v>
      </c>
      <c r="B321" s="94"/>
      <c r="C321" s="129">
        <f>'Série Histórica IPCA'!M309</f>
        <v>1.4793350949625979</v>
      </c>
      <c r="D321" s="95">
        <f t="shared" si="14"/>
        <v>0</v>
      </c>
      <c r="E321" s="81" t="str">
        <f t="shared" si="13"/>
        <v/>
      </c>
      <c r="F321" s="113" t="str">
        <f t="shared" si="12"/>
        <v/>
      </c>
      <c r="H321" s="81"/>
    </row>
    <row r="322" spans="1:8">
      <c r="A322" s="93">
        <v>43497</v>
      </c>
      <c r="B322" s="94"/>
      <c r="C322" s="129">
        <f>'Série Histórica IPCA'!M310</f>
        <v>1.474616322729863</v>
      </c>
      <c r="D322" s="95">
        <f t="shared" si="14"/>
        <v>0</v>
      </c>
      <c r="E322" s="81" t="str">
        <f t="shared" si="13"/>
        <v/>
      </c>
      <c r="F322" s="113" t="str">
        <f t="shared" ref="F322:F385" si="15">IF(E322&gt;=$E$423,E322,"desconsidera")</f>
        <v/>
      </c>
      <c r="H322" s="81"/>
    </row>
    <row r="323" spans="1:8">
      <c r="A323" s="93">
        <v>43525</v>
      </c>
      <c r="B323" s="94"/>
      <c r="C323" s="129">
        <f>'Série Histórica IPCA'!M311</f>
        <v>1.4683026214575943</v>
      </c>
      <c r="D323" s="95">
        <f t="shared" si="14"/>
        <v>0</v>
      </c>
      <c r="E323" s="94" t="str">
        <f t="shared" ref="E323:E386" si="16">IF(D323&gt;10,D323,"")</f>
        <v/>
      </c>
      <c r="F323" s="116" t="str">
        <f t="shared" si="15"/>
        <v/>
      </c>
      <c r="H323" s="81"/>
    </row>
    <row r="324" spans="1:8">
      <c r="A324" s="93">
        <v>43556</v>
      </c>
      <c r="B324" s="94"/>
      <c r="C324" s="129">
        <f>'Série Histórica IPCA'!M312</f>
        <v>1.4573723289901679</v>
      </c>
      <c r="D324" s="95">
        <f t="shared" si="14"/>
        <v>0</v>
      </c>
      <c r="E324" s="94" t="str">
        <f t="shared" si="16"/>
        <v/>
      </c>
      <c r="F324" s="116" t="str">
        <f t="shared" si="15"/>
        <v/>
      </c>
      <c r="H324" s="81"/>
    </row>
    <row r="325" spans="1:8">
      <c r="A325" s="93">
        <v>43586</v>
      </c>
      <c r="B325" s="94"/>
      <c r="C325" s="129">
        <f>'Série Histórica IPCA'!M313</f>
        <v>1.4491123883764232</v>
      </c>
      <c r="D325" s="95">
        <f t="shared" si="14"/>
        <v>0</v>
      </c>
      <c r="E325" s="94" t="str">
        <f t="shared" si="16"/>
        <v/>
      </c>
      <c r="F325" s="116" t="str">
        <f t="shared" si="15"/>
        <v/>
      </c>
      <c r="H325" s="81"/>
    </row>
    <row r="326" spans="1:8">
      <c r="A326" s="93">
        <v>43617</v>
      </c>
      <c r="B326" s="94"/>
      <c r="C326" s="129">
        <f>'Série Histórica IPCA'!M314</f>
        <v>1.4472309880919032</v>
      </c>
      <c r="D326" s="95">
        <f t="shared" si="14"/>
        <v>0</v>
      </c>
      <c r="E326" s="94" t="str">
        <f t="shared" si="16"/>
        <v/>
      </c>
      <c r="F326" s="116" t="str">
        <f t="shared" si="15"/>
        <v/>
      </c>
      <c r="H326" s="81"/>
    </row>
    <row r="327" spans="1:8">
      <c r="A327" s="93">
        <v>43647</v>
      </c>
      <c r="B327" s="94"/>
      <c r="C327" s="129">
        <f>'Série Histórica IPCA'!M315</f>
        <v>1.4470862794639561</v>
      </c>
      <c r="D327" s="95">
        <f t="shared" si="14"/>
        <v>0</v>
      </c>
      <c r="E327" s="94" t="str">
        <f t="shared" si="16"/>
        <v/>
      </c>
      <c r="F327" s="116" t="str">
        <f t="shared" si="15"/>
        <v/>
      </c>
      <c r="H327" s="81"/>
    </row>
    <row r="328" spans="1:8">
      <c r="A328" s="93">
        <v>43678</v>
      </c>
      <c r="B328" s="94"/>
      <c r="C328" s="129">
        <f>'Série Histórica IPCA'!M316</f>
        <v>1.4443420296077021</v>
      </c>
      <c r="D328" s="95">
        <f t="shared" ref="D328:D333" si="17">B328*C328</f>
        <v>0</v>
      </c>
      <c r="E328" s="94" t="str">
        <f t="shared" si="16"/>
        <v/>
      </c>
      <c r="F328" s="116" t="str">
        <f t="shared" si="15"/>
        <v/>
      </c>
      <c r="H328" s="81"/>
    </row>
    <row r="329" spans="1:8">
      <c r="A329" s="93">
        <v>43709</v>
      </c>
      <c r="B329" s="94"/>
      <c r="C329" s="129">
        <f>'Série Histórica IPCA'!M317</f>
        <v>1.4427549991086837</v>
      </c>
      <c r="D329" s="95">
        <f t="shared" si="17"/>
        <v>0</v>
      </c>
      <c r="E329" s="94" t="str">
        <f t="shared" si="16"/>
        <v/>
      </c>
      <c r="F329" s="116" t="str">
        <f t="shared" si="15"/>
        <v/>
      </c>
      <c r="H329" s="81"/>
    </row>
    <row r="330" spans="1:8">
      <c r="A330" s="93">
        <v>43739</v>
      </c>
      <c r="B330" s="94"/>
      <c r="C330" s="129">
        <f>'Série Histórica IPCA'!M318</f>
        <v>1.4433323320414988</v>
      </c>
      <c r="D330" s="95">
        <f t="shared" si="17"/>
        <v>0</v>
      </c>
      <c r="E330" s="94" t="str">
        <f t="shared" si="16"/>
        <v/>
      </c>
      <c r="F330" s="116" t="str">
        <f t="shared" si="15"/>
        <v/>
      </c>
      <c r="H330" s="81"/>
    </row>
    <row r="331" spans="1:8">
      <c r="A331" s="93">
        <v>43770</v>
      </c>
      <c r="B331" s="94"/>
      <c r="C331" s="129">
        <f>'Série Histórica IPCA'!M319</f>
        <v>1.4418904415998981</v>
      </c>
      <c r="D331" s="95">
        <f t="shared" si="17"/>
        <v>0</v>
      </c>
      <c r="E331" s="94" t="str">
        <f t="shared" si="16"/>
        <v/>
      </c>
      <c r="F331" s="116" t="str">
        <f t="shared" si="15"/>
        <v/>
      </c>
      <c r="H331" s="81"/>
    </row>
    <row r="332" spans="1:8">
      <c r="A332" s="93">
        <v>43800</v>
      </c>
      <c r="B332" s="94"/>
      <c r="C332" s="129">
        <f>'Série Histórica IPCA'!M320</f>
        <v>1.4345741136204353</v>
      </c>
      <c r="D332" s="95">
        <f t="shared" si="17"/>
        <v>0</v>
      </c>
      <c r="E332" s="94" t="str">
        <f t="shared" si="16"/>
        <v/>
      </c>
      <c r="F332" s="116" t="str">
        <f t="shared" si="15"/>
        <v/>
      </c>
      <c r="H332" s="81"/>
    </row>
    <row r="333" spans="1:8">
      <c r="A333" s="96" t="s">
        <v>27</v>
      </c>
      <c r="B333" s="94"/>
      <c r="C333" s="129">
        <f>C332</f>
        <v>1.4345741136204353</v>
      </c>
      <c r="D333" s="95">
        <f t="shared" si="17"/>
        <v>0</v>
      </c>
      <c r="E333" s="81" t="str">
        <f t="shared" si="16"/>
        <v/>
      </c>
      <c r="F333" s="113" t="str">
        <f t="shared" si="15"/>
        <v/>
      </c>
      <c r="H333" s="81"/>
    </row>
    <row r="334" spans="1:8">
      <c r="A334" s="93">
        <v>43831</v>
      </c>
      <c r="B334" s="94"/>
      <c r="C334" s="129">
        <f>'Série Histórica IPCA'!M321</f>
        <v>1.4182640767379489</v>
      </c>
      <c r="D334" s="95">
        <f t="shared" ref="D334:D364" si="18">B334*C334</f>
        <v>0</v>
      </c>
      <c r="E334" s="94" t="str">
        <f t="shared" si="16"/>
        <v/>
      </c>
      <c r="F334" s="116" t="str">
        <f t="shared" si="15"/>
        <v/>
      </c>
      <c r="H334" s="81"/>
    </row>
    <row r="335" spans="1:8">
      <c r="A335" s="93">
        <v>43862</v>
      </c>
      <c r="B335" s="94"/>
      <c r="C335" s="129">
        <f>'Série Histórica IPCA'!M322</f>
        <v>1.4152919636143584</v>
      </c>
      <c r="D335" s="95">
        <f t="shared" si="18"/>
        <v>0</v>
      </c>
      <c r="E335" s="94" t="str">
        <f t="shared" si="16"/>
        <v/>
      </c>
      <c r="F335" s="116" t="str">
        <f t="shared" si="15"/>
        <v/>
      </c>
      <c r="H335" s="81"/>
    </row>
    <row r="336" spans="1:8">
      <c r="A336" s="93">
        <v>43891</v>
      </c>
      <c r="B336" s="94"/>
      <c r="C336" s="129">
        <f>'Série Histórica IPCA'!M323</f>
        <v>1.4117625572213046</v>
      </c>
      <c r="D336" s="95">
        <f t="shared" si="18"/>
        <v>0</v>
      </c>
      <c r="E336" s="94" t="str">
        <f t="shared" si="16"/>
        <v/>
      </c>
      <c r="F336" s="116" t="str">
        <f t="shared" si="15"/>
        <v/>
      </c>
      <c r="H336" s="81"/>
    </row>
    <row r="337" spans="1:8">
      <c r="A337" s="93">
        <v>43922</v>
      </c>
      <c r="B337" s="94"/>
      <c r="C337" s="129">
        <f>'Série Histórica IPCA'!M324</f>
        <v>1.4107750147110081</v>
      </c>
      <c r="D337" s="95">
        <f t="shared" si="18"/>
        <v>0</v>
      </c>
      <c r="E337" s="94" t="str">
        <f t="shared" si="16"/>
        <v/>
      </c>
      <c r="F337" s="116" t="str">
        <f t="shared" si="15"/>
        <v/>
      </c>
      <c r="H337" s="81"/>
    </row>
    <row r="338" spans="1:8">
      <c r="A338" s="93">
        <v>43952</v>
      </c>
      <c r="B338" s="94"/>
      <c r="C338" s="129">
        <f>'Série Histórica IPCA'!M325</f>
        <v>1.4151620169635948</v>
      </c>
      <c r="D338" s="95">
        <f t="shared" si="18"/>
        <v>0</v>
      </c>
      <c r="E338" s="94" t="str">
        <f t="shared" si="16"/>
        <v/>
      </c>
      <c r="F338" s="116" t="str">
        <f t="shared" si="15"/>
        <v/>
      </c>
      <c r="H338" s="81"/>
    </row>
    <row r="339" spans="1:8">
      <c r="A339" s="93">
        <v>43983</v>
      </c>
      <c r="B339" s="94"/>
      <c r="C339" s="129">
        <f>'Série Histórica IPCA'!M326</f>
        <v>1.4205601455165571</v>
      </c>
      <c r="D339" s="95">
        <f t="shared" si="18"/>
        <v>0</v>
      </c>
      <c r="E339" s="94" t="str">
        <f t="shared" si="16"/>
        <v/>
      </c>
      <c r="F339" s="116" t="str">
        <f t="shared" si="15"/>
        <v/>
      </c>
      <c r="H339" s="81"/>
    </row>
    <row r="340" spans="1:8">
      <c r="A340" s="93">
        <v>44013</v>
      </c>
      <c r="B340" s="94"/>
      <c r="C340" s="129">
        <f>'Série Histórica IPCA'!M327</f>
        <v>1.4168762672217814</v>
      </c>
      <c r="D340" s="95">
        <f t="shared" si="18"/>
        <v>0</v>
      </c>
      <c r="E340" s="94" t="str">
        <f t="shared" si="16"/>
        <v/>
      </c>
      <c r="F340" s="116" t="str">
        <f t="shared" si="15"/>
        <v/>
      </c>
      <c r="H340" s="81"/>
    </row>
    <row r="341" spans="1:8">
      <c r="A341" s="93">
        <v>44044</v>
      </c>
      <c r="B341" s="94"/>
      <c r="C341" s="129">
        <f>'Série Histórica IPCA'!M328</f>
        <v>1.4117938095075542</v>
      </c>
      <c r="D341" s="95">
        <f t="shared" si="18"/>
        <v>0</v>
      </c>
      <c r="E341" s="94" t="str">
        <f t="shared" si="16"/>
        <v/>
      </c>
      <c r="F341" s="116" t="str">
        <f t="shared" si="15"/>
        <v/>
      </c>
      <c r="H341" s="81"/>
    </row>
    <row r="342" spans="1:8">
      <c r="A342" s="93">
        <v>44075</v>
      </c>
      <c r="B342" s="94"/>
      <c r="C342" s="129">
        <f>'Série Histórica IPCA'!M329</f>
        <v>1.4084136168271688</v>
      </c>
      <c r="D342" s="95">
        <f t="shared" si="18"/>
        <v>0</v>
      </c>
      <c r="E342" s="94" t="str">
        <f t="shared" si="16"/>
        <v/>
      </c>
      <c r="F342" s="116" t="str">
        <f t="shared" si="15"/>
        <v/>
      </c>
      <c r="H342" s="81"/>
    </row>
    <row r="343" spans="1:8">
      <c r="A343" s="93">
        <v>44105</v>
      </c>
      <c r="B343" s="94"/>
      <c r="C343" s="129">
        <f>'Série Histórica IPCA'!M330</f>
        <v>1.3994570914419406</v>
      </c>
      <c r="D343" s="95">
        <f t="shared" si="18"/>
        <v>0</v>
      </c>
      <c r="E343" s="94" t="str">
        <f t="shared" si="16"/>
        <v/>
      </c>
      <c r="F343" s="116" t="str">
        <f t="shared" si="15"/>
        <v/>
      </c>
      <c r="H343" s="81"/>
    </row>
    <row r="344" spans="1:8">
      <c r="A344" s="93">
        <v>44136</v>
      </c>
      <c r="B344" s="94"/>
      <c r="C344" s="129">
        <f>'Série Histórica IPCA'!M331</f>
        <v>1.3875243817588141</v>
      </c>
      <c r="D344" s="95">
        <f t="shared" si="18"/>
        <v>0</v>
      </c>
      <c r="E344" s="94" t="str">
        <f t="shared" si="16"/>
        <v/>
      </c>
      <c r="F344" s="116" t="str">
        <f t="shared" si="15"/>
        <v/>
      </c>
      <c r="H344" s="81"/>
    </row>
    <row r="345" spans="1:8">
      <c r="A345" s="93">
        <v>44166</v>
      </c>
      <c r="B345" s="94"/>
      <c r="C345" s="129">
        <f>'Série Histórica IPCA'!M332</f>
        <v>1.375284351034608</v>
      </c>
      <c r="D345" s="95">
        <f t="shared" si="18"/>
        <v>0</v>
      </c>
      <c r="E345" s="94" t="str">
        <f t="shared" si="16"/>
        <v/>
      </c>
      <c r="F345" s="116" t="str">
        <f t="shared" si="15"/>
        <v/>
      </c>
      <c r="H345" s="81"/>
    </row>
    <row r="346" spans="1:8">
      <c r="A346" s="96" t="s">
        <v>27</v>
      </c>
      <c r="B346" s="94"/>
      <c r="C346" s="129">
        <f>C345</f>
        <v>1.375284351034608</v>
      </c>
      <c r="D346" s="95">
        <f t="shared" si="18"/>
        <v>0</v>
      </c>
      <c r="E346" s="81" t="str">
        <f t="shared" ref="E346" si="19">IF(D346&gt;10,D346,"")</f>
        <v/>
      </c>
      <c r="F346" s="113" t="str">
        <f t="shared" si="15"/>
        <v/>
      </c>
      <c r="H346" s="81"/>
    </row>
    <row r="347" spans="1:8">
      <c r="A347" s="93">
        <v>44197</v>
      </c>
      <c r="B347" s="94"/>
      <c r="C347" s="129">
        <f>'Série Histórica IPCA'!M333</f>
        <v>1.3569653192250679</v>
      </c>
      <c r="D347" s="95">
        <f t="shared" si="18"/>
        <v>0</v>
      </c>
      <c r="E347" s="94" t="str">
        <f t="shared" si="16"/>
        <v/>
      </c>
      <c r="F347" s="116" t="str">
        <f t="shared" si="15"/>
        <v/>
      </c>
      <c r="H347" s="81"/>
    </row>
    <row r="348" spans="1:8">
      <c r="A348" s="93">
        <v>44228</v>
      </c>
      <c r="B348" s="94"/>
      <c r="C348" s="129">
        <f>'Série Histórica IPCA'!M334</f>
        <v>1.3535813658105416</v>
      </c>
      <c r="D348" s="95">
        <f t="shared" si="18"/>
        <v>0</v>
      </c>
      <c r="E348" s="94" t="str">
        <f t="shared" si="16"/>
        <v/>
      </c>
      <c r="F348" s="116" t="str">
        <f t="shared" si="15"/>
        <v/>
      </c>
      <c r="H348" s="81"/>
    </row>
    <row r="349" spans="1:8">
      <c r="A349" s="93">
        <v>44256</v>
      </c>
      <c r="B349" s="94"/>
      <c r="C349" s="129">
        <f>'Série Histórica IPCA'!M335</f>
        <v>1.3420398233299056</v>
      </c>
      <c r="D349" s="95">
        <f t="shared" si="18"/>
        <v>0</v>
      </c>
      <c r="E349" s="94" t="str">
        <f t="shared" si="16"/>
        <v/>
      </c>
      <c r="F349" s="116" t="str">
        <f t="shared" si="15"/>
        <v/>
      </c>
      <c r="H349" s="81"/>
    </row>
    <row r="350" spans="1:8">
      <c r="A350" s="93">
        <v>44287</v>
      </c>
      <c r="B350" s="94"/>
      <c r="C350" s="129">
        <f>'Série Histórica IPCA'!M336</f>
        <v>1.3296738564647823</v>
      </c>
      <c r="D350" s="95">
        <f t="shared" si="18"/>
        <v>0</v>
      </c>
      <c r="E350" s="94" t="str">
        <f t="shared" si="16"/>
        <v/>
      </c>
      <c r="F350" s="116" t="str">
        <f t="shared" si="15"/>
        <v/>
      </c>
      <c r="H350" s="81"/>
    </row>
    <row r="351" spans="1:8">
      <c r="A351" s="93">
        <v>44317</v>
      </c>
      <c r="B351" s="94"/>
      <c r="C351" s="129">
        <f>'Série Histórica IPCA'!M337</f>
        <v>1.3255646061856066</v>
      </c>
      <c r="D351" s="95">
        <f t="shared" si="18"/>
        <v>0</v>
      </c>
      <c r="E351" s="94" t="str">
        <f t="shared" si="16"/>
        <v/>
      </c>
      <c r="F351" s="116" t="str">
        <f t="shared" si="15"/>
        <v/>
      </c>
      <c r="H351" s="81"/>
    </row>
    <row r="352" spans="1:8">
      <c r="A352" s="93">
        <v>44348</v>
      </c>
      <c r="B352" s="94"/>
      <c r="C352" s="129">
        <f>'Série Histórica IPCA'!M338</f>
        <v>1.3146529863985006</v>
      </c>
      <c r="D352" s="95">
        <f t="shared" si="18"/>
        <v>0</v>
      </c>
      <c r="E352" s="94" t="str">
        <f t="shared" si="16"/>
        <v/>
      </c>
      <c r="F352" s="116" t="str">
        <f t="shared" si="15"/>
        <v/>
      </c>
      <c r="H352" s="81"/>
    </row>
    <row r="353" spans="1:8">
      <c r="A353" s="93">
        <v>44378</v>
      </c>
      <c r="B353" s="94"/>
      <c r="C353" s="129">
        <f>'Série Histórica IPCA'!M339</f>
        <v>1.3077220594832379</v>
      </c>
      <c r="D353" s="95">
        <f t="shared" si="18"/>
        <v>0</v>
      </c>
      <c r="E353" s="94" t="str">
        <f t="shared" si="16"/>
        <v/>
      </c>
      <c r="F353" s="116" t="str">
        <f t="shared" si="15"/>
        <v/>
      </c>
      <c r="H353" s="81"/>
    </row>
    <row r="354" spans="1:8">
      <c r="A354" s="93">
        <v>44409</v>
      </c>
      <c r="B354" s="94"/>
      <c r="C354" s="129">
        <f>'Série Histórica IPCA'!M340</f>
        <v>1.2952873013898953</v>
      </c>
      <c r="D354" s="95">
        <f t="shared" si="18"/>
        <v>0</v>
      </c>
      <c r="E354" s="94" t="str">
        <f t="shared" si="16"/>
        <v/>
      </c>
      <c r="F354" s="116" t="str">
        <f t="shared" si="15"/>
        <v/>
      </c>
      <c r="H354" s="81"/>
    </row>
    <row r="355" spans="1:8">
      <c r="A355" s="93">
        <v>44440</v>
      </c>
      <c r="B355" s="94"/>
      <c r="C355" s="129">
        <f>'Série Histórica IPCA'!M341</f>
        <v>1.2841154965697374</v>
      </c>
      <c r="D355" s="95">
        <f t="shared" si="18"/>
        <v>0</v>
      </c>
      <c r="E355" s="94" t="str">
        <f t="shared" si="16"/>
        <v/>
      </c>
      <c r="F355" s="116" t="str">
        <f t="shared" si="15"/>
        <v/>
      </c>
      <c r="H355" s="81"/>
    </row>
    <row r="356" spans="1:8">
      <c r="A356" s="93">
        <v>44470</v>
      </c>
      <c r="B356" s="94"/>
      <c r="C356" s="129">
        <f>'Série Histórica IPCA'!M342</f>
        <v>1.2693905660040907</v>
      </c>
      <c r="D356" s="95">
        <f t="shared" si="18"/>
        <v>0</v>
      </c>
      <c r="E356" s="94" t="str">
        <f t="shared" si="16"/>
        <v/>
      </c>
      <c r="F356" s="116" t="str">
        <f t="shared" si="15"/>
        <v/>
      </c>
      <c r="H356" s="81"/>
    </row>
    <row r="357" spans="1:8">
      <c r="A357" s="93">
        <v>44501</v>
      </c>
      <c r="B357" s="94"/>
      <c r="C357" s="129">
        <f>'Série Histórica IPCA'!M343</f>
        <v>1.2537190775349043</v>
      </c>
      <c r="D357" s="95">
        <f t="shared" si="18"/>
        <v>0</v>
      </c>
      <c r="E357" s="94" t="str">
        <f t="shared" si="16"/>
        <v/>
      </c>
      <c r="F357" s="116" t="str">
        <f t="shared" si="15"/>
        <v/>
      </c>
      <c r="H357" s="81"/>
    </row>
    <row r="358" spans="1:8">
      <c r="A358" s="93">
        <v>44531</v>
      </c>
      <c r="B358" s="94"/>
      <c r="C358" s="129">
        <f>'Série Histórica IPCA'!M344</f>
        <v>1.2419208296531994</v>
      </c>
      <c r="D358" s="95">
        <f t="shared" si="18"/>
        <v>0</v>
      </c>
      <c r="E358" s="94" t="str">
        <f t="shared" si="16"/>
        <v/>
      </c>
      <c r="F358" s="116" t="str">
        <f t="shared" si="15"/>
        <v/>
      </c>
      <c r="H358" s="81"/>
    </row>
    <row r="359" spans="1:8">
      <c r="A359" s="96" t="s">
        <v>27</v>
      </c>
      <c r="B359" s="94"/>
      <c r="C359" s="129">
        <f>C358</f>
        <v>1.2419208296531994</v>
      </c>
      <c r="D359" s="95">
        <f t="shared" ref="D359" si="20">B359*C359</f>
        <v>0</v>
      </c>
      <c r="E359" s="81" t="str">
        <f t="shared" si="16"/>
        <v/>
      </c>
      <c r="F359" s="113" t="str">
        <f t="shared" si="15"/>
        <v/>
      </c>
      <c r="H359" s="81"/>
    </row>
    <row r="360" spans="1:8">
      <c r="A360" s="93">
        <v>44562</v>
      </c>
      <c r="B360" s="94"/>
      <c r="C360" s="129">
        <f>'Série Histórica IPCA'!M345</f>
        <v>1.2329205099307048</v>
      </c>
      <c r="D360" s="95">
        <f t="shared" si="18"/>
        <v>0</v>
      </c>
      <c r="E360" s="94" t="str">
        <f t="shared" si="16"/>
        <v/>
      </c>
      <c r="F360" s="116" t="str">
        <f t="shared" si="15"/>
        <v/>
      </c>
      <c r="H360" s="81"/>
    </row>
    <row r="361" spans="1:8">
      <c r="A361" s="93">
        <v>44593</v>
      </c>
      <c r="B361" s="94"/>
      <c r="C361" s="129">
        <f>'Série Histórica IPCA'!M346</f>
        <v>1.2262984980412817</v>
      </c>
      <c r="D361" s="95">
        <f t="shared" si="18"/>
        <v>0</v>
      </c>
      <c r="E361" s="94" t="str">
        <f t="shared" si="16"/>
        <v/>
      </c>
      <c r="F361" s="116" t="str">
        <f t="shared" si="15"/>
        <v/>
      </c>
      <c r="H361" s="81"/>
    </row>
    <row r="362" spans="1:8">
      <c r="A362" s="93">
        <v>44621</v>
      </c>
      <c r="B362" s="94"/>
      <c r="C362" s="129">
        <f>'Série Histórica IPCA'!M347</f>
        <v>1.2140367270975965</v>
      </c>
      <c r="D362" s="95">
        <f t="shared" si="18"/>
        <v>0</v>
      </c>
      <c r="E362" s="94" t="str">
        <f t="shared" si="16"/>
        <v/>
      </c>
      <c r="F362" s="116" t="str">
        <f t="shared" si="15"/>
        <v/>
      </c>
      <c r="H362" s="81"/>
    </row>
    <row r="363" spans="1:8">
      <c r="A363" s="93">
        <v>44652</v>
      </c>
      <c r="B363" s="94"/>
      <c r="C363" s="129">
        <f>'Série Histórica IPCA'!M348</f>
        <v>1.1946828646896246</v>
      </c>
      <c r="D363" s="95">
        <f t="shared" si="18"/>
        <v>0</v>
      </c>
      <c r="E363" s="94" t="str">
        <f t="shared" si="16"/>
        <v/>
      </c>
      <c r="F363" s="116" t="str">
        <f t="shared" si="15"/>
        <v/>
      </c>
      <c r="H363" s="81"/>
    </row>
    <row r="364" spans="1:8">
      <c r="A364" s="93">
        <v>44682</v>
      </c>
      <c r="B364" s="94"/>
      <c r="C364" s="129">
        <f>'Série Histórica IPCA'!M349</f>
        <v>1.1821520529285816</v>
      </c>
      <c r="D364" s="95">
        <f t="shared" si="18"/>
        <v>0</v>
      </c>
      <c r="E364" s="94" t="str">
        <f t="shared" si="16"/>
        <v/>
      </c>
      <c r="F364" s="116" t="str">
        <f t="shared" si="15"/>
        <v/>
      </c>
      <c r="H364" s="81"/>
    </row>
    <row r="365" spans="1:8">
      <c r="A365" s="93">
        <v>44713</v>
      </c>
      <c r="B365" s="94"/>
      <c r="C365" s="129">
        <f>'Série Histórica IPCA'!M350</f>
        <v>1.1766219298582477</v>
      </c>
      <c r="D365" s="95">
        <f t="shared" ref="D365:D396" si="21">B365*C365</f>
        <v>0</v>
      </c>
      <c r="E365" s="94" t="str">
        <f t="shared" si="16"/>
        <v/>
      </c>
      <c r="F365" s="116" t="str">
        <f t="shared" si="15"/>
        <v/>
      </c>
      <c r="H365" s="81"/>
    </row>
    <row r="366" spans="1:8">
      <c r="A366" s="93">
        <v>44743</v>
      </c>
      <c r="B366" s="94"/>
      <c r="C366" s="129">
        <f>'Série Histórica IPCA'!M351</f>
        <v>1.1687910299575326</v>
      </c>
      <c r="D366" s="95">
        <f t="shared" si="21"/>
        <v>0</v>
      </c>
      <c r="E366" s="94" t="str">
        <f t="shared" si="16"/>
        <v/>
      </c>
      <c r="F366" s="116" t="str">
        <f t="shared" si="15"/>
        <v/>
      </c>
      <c r="H366" s="81"/>
    </row>
    <row r="367" spans="1:8">
      <c r="A367" s="93">
        <v>44774</v>
      </c>
      <c r="B367" s="94"/>
      <c r="C367" s="129">
        <f>'Série Histórica IPCA'!M352</f>
        <v>1.1767932238799157</v>
      </c>
      <c r="D367" s="95">
        <f t="shared" si="21"/>
        <v>0</v>
      </c>
      <c r="E367" s="94" t="str">
        <f t="shared" si="16"/>
        <v/>
      </c>
      <c r="F367" s="116" t="str">
        <f t="shared" si="15"/>
        <v/>
      </c>
      <c r="H367" s="81"/>
    </row>
    <row r="368" spans="1:8">
      <c r="A368" s="93">
        <v>44805</v>
      </c>
      <c r="B368" s="94"/>
      <c r="C368" s="129">
        <f>'Série Histórica IPCA'!M353</f>
        <v>1.1810449858288992</v>
      </c>
      <c r="D368" s="95">
        <f t="shared" si="21"/>
        <v>0</v>
      </c>
      <c r="E368" s="94" t="str">
        <f t="shared" si="16"/>
        <v/>
      </c>
      <c r="F368" s="116" t="str">
        <f t="shared" si="15"/>
        <v/>
      </c>
      <c r="H368" s="81"/>
    </row>
    <row r="369" spans="1:8">
      <c r="A369" s="93">
        <v>44835</v>
      </c>
      <c r="B369" s="94"/>
      <c r="C369" s="129">
        <f>'Série Histórica IPCA'!M354</f>
        <v>1.1844799777644177</v>
      </c>
      <c r="D369" s="95">
        <f t="shared" si="21"/>
        <v>0</v>
      </c>
      <c r="E369" s="94" t="str">
        <f t="shared" si="16"/>
        <v/>
      </c>
      <c r="F369" s="116" t="str">
        <f t="shared" si="15"/>
        <v/>
      </c>
      <c r="H369" s="81"/>
    </row>
    <row r="370" spans="1:8">
      <c r="A370" s="93">
        <v>44866</v>
      </c>
      <c r="B370" s="94"/>
      <c r="C370" s="129">
        <f>'Série Histórica IPCA'!M355</f>
        <v>1.1775325358031785</v>
      </c>
      <c r="D370" s="95">
        <f t="shared" si="21"/>
        <v>0</v>
      </c>
      <c r="E370" s="94" t="str">
        <f t="shared" si="16"/>
        <v/>
      </c>
      <c r="F370" s="116" t="str">
        <f t="shared" si="15"/>
        <v/>
      </c>
      <c r="H370" s="81"/>
    </row>
    <row r="371" spans="1:8">
      <c r="A371" s="93">
        <v>44896</v>
      </c>
      <c r="B371" s="94"/>
      <c r="C371" s="129">
        <f>'Série Histórica IPCA'!M356</f>
        <v>1.1727243659029754</v>
      </c>
      <c r="D371" s="95">
        <f t="shared" si="21"/>
        <v>0</v>
      </c>
      <c r="E371" s="94" t="str">
        <f t="shared" si="16"/>
        <v/>
      </c>
      <c r="F371" s="116" t="str">
        <f t="shared" si="15"/>
        <v/>
      </c>
      <c r="H371" s="81"/>
    </row>
    <row r="372" spans="1:8">
      <c r="A372" s="96" t="s">
        <v>27</v>
      </c>
      <c r="B372" s="94"/>
      <c r="C372" s="129">
        <f>C371</f>
        <v>1.1727243659029754</v>
      </c>
      <c r="D372" s="95">
        <f t="shared" si="21"/>
        <v>0</v>
      </c>
      <c r="E372" s="81" t="str">
        <f t="shared" si="16"/>
        <v/>
      </c>
      <c r="F372" s="113" t="str">
        <f t="shared" si="15"/>
        <v/>
      </c>
      <c r="H372" s="81"/>
    </row>
    <row r="373" spans="1:8">
      <c r="A373" s="93">
        <v>44927</v>
      </c>
      <c r="B373" s="94"/>
      <c r="C373" s="129">
        <f>'Série Histórica IPCA'!M357</f>
        <v>1.165498276588129</v>
      </c>
      <c r="D373" s="95">
        <f t="shared" si="21"/>
        <v>0</v>
      </c>
      <c r="E373" s="94" t="str">
        <f t="shared" si="16"/>
        <v/>
      </c>
      <c r="F373" s="116" t="str">
        <f t="shared" si="15"/>
        <v/>
      </c>
      <c r="H373" s="81"/>
    </row>
    <row r="374" spans="1:8">
      <c r="A374" s="93">
        <v>44958</v>
      </c>
      <c r="B374" s="94"/>
      <c r="C374" s="129">
        <f>'Série Histórica IPCA'!M358</f>
        <v>1.1593537019677003</v>
      </c>
      <c r="D374" s="95">
        <f t="shared" si="21"/>
        <v>0</v>
      </c>
      <c r="E374" s="94" t="str">
        <f t="shared" si="16"/>
        <v/>
      </c>
      <c r="F374" s="116" t="str">
        <f t="shared" si="15"/>
        <v/>
      </c>
      <c r="H374" s="81"/>
    </row>
    <row r="375" spans="1:8">
      <c r="A375" s="93">
        <v>44986</v>
      </c>
      <c r="B375" s="94"/>
      <c r="C375" s="129">
        <f>'Série Histórica IPCA'!M359</f>
        <v>1.1496962534388144</v>
      </c>
      <c r="D375" s="95">
        <f t="shared" si="21"/>
        <v>0</v>
      </c>
      <c r="E375" s="94" t="str">
        <f t="shared" si="16"/>
        <v/>
      </c>
      <c r="F375" s="116" t="str">
        <f t="shared" si="15"/>
        <v/>
      </c>
      <c r="H375" s="81"/>
    </row>
    <row r="376" spans="1:8">
      <c r="A376" s="93">
        <v>45017</v>
      </c>
      <c r="B376" s="94"/>
      <c r="C376" s="129">
        <f>'Série Histórica IPCA'!M360</f>
        <v>1.1415909576395733</v>
      </c>
      <c r="D376" s="95">
        <f t="shared" si="21"/>
        <v>0</v>
      </c>
      <c r="E376" s="94" t="str">
        <f t="shared" si="16"/>
        <v/>
      </c>
      <c r="F376" s="116" t="str">
        <f t="shared" si="15"/>
        <v/>
      </c>
      <c r="H376" s="81"/>
    </row>
    <row r="377" spans="1:8">
      <c r="A377" s="93">
        <v>45047</v>
      </c>
      <c r="B377" s="94"/>
      <c r="C377" s="129">
        <f>'Série Histórica IPCA'!M361</f>
        <v>1.1346694738490937</v>
      </c>
      <c r="D377" s="95">
        <f t="shared" si="21"/>
        <v>0</v>
      </c>
      <c r="E377" s="94" t="str">
        <f t="shared" si="16"/>
        <v/>
      </c>
      <c r="F377" s="116" t="str">
        <f t="shared" si="15"/>
        <v/>
      </c>
      <c r="H377" s="81"/>
    </row>
    <row r="378" spans="1:8">
      <c r="A378" s="93">
        <v>45078</v>
      </c>
      <c r="B378" s="94"/>
      <c r="C378" s="129">
        <f>'Série Histórica IPCA'!M362</f>
        <v>1.1320657226869137</v>
      </c>
      <c r="D378" s="95">
        <f t="shared" si="21"/>
        <v>0</v>
      </c>
      <c r="E378" s="94" t="str">
        <f t="shared" si="16"/>
        <v/>
      </c>
      <c r="F378" s="116" t="str">
        <f t="shared" si="15"/>
        <v/>
      </c>
      <c r="H378" s="81"/>
    </row>
    <row r="379" spans="1:8">
      <c r="A379" s="93">
        <v>45108</v>
      </c>
      <c r="B379" s="94"/>
      <c r="C379" s="129">
        <f>'Série Histórica IPCA'!M363</f>
        <v>1.1329721003672082</v>
      </c>
      <c r="D379" s="95">
        <f t="shared" si="21"/>
        <v>0</v>
      </c>
      <c r="E379" s="94" t="str">
        <f t="shared" si="16"/>
        <v/>
      </c>
      <c r="F379" s="116" t="str">
        <f t="shared" si="15"/>
        <v/>
      </c>
      <c r="H379" s="81"/>
    </row>
    <row r="380" spans="1:8">
      <c r="A380" s="93">
        <v>45139</v>
      </c>
      <c r="B380" s="94"/>
      <c r="C380" s="129">
        <f>'Série Histórica IPCA'!M364</f>
        <v>1.1316141633711629</v>
      </c>
      <c r="D380" s="95">
        <f t="shared" si="21"/>
        <v>0</v>
      </c>
      <c r="E380" s="94" t="str">
        <f t="shared" si="16"/>
        <v/>
      </c>
      <c r="F380" s="116" t="str">
        <f t="shared" si="15"/>
        <v/>
      </c>
      <c r="H380" s="81"/>
    </row>
    <row r="381" spans="1:8">
      <c r="A381" s="93">
        <v>45170</v>
      </c>
      <c r="B381" s="94"/>
      <c r="C381" s="129">
        <f>'Série Histórica IPCA'!M365</f>
        <v>1.1290174232975778</v>
      </c>
      <c r="D381" s="95">
        <f t="shared" si="21"/>
        <v>0</v>
      </c>
      <c r="E381" s="94" t="str">
        <f t="shared" si="16"/>
        <v/>
      </c>
      <c r="F381" s="116" t="str">
        <f t="shared" si="15"/>
        <v/>
      </c>
      <c r="H381" s="81"/>
    </row>
    <row r="382" spans="1:8">
      <c r="A382" s="93">
        <v>45200</v>
      </c>
      <c r="B382" s="94"/>
      <c r="C382" s="129">
        <f>'Série Histórica IPCA'!M366</f>
        <v>1.1260895903626349</v>
      </c>
      <c r="D382" s="95">
        <f t="shared" si="21"/>
        <v>0</v>
      </c>
      <c r="E382" s="94" t="str">
        <f t="shared" si="16"/>
        <v/>
      </c>
      <c r="F382" s="116" t="str">
        <f t="shared" si="15"/>
        <v/>
      </c>
      <c r="H382" s="81"/>
    </row>
    <row r="383" spans="1:8">
      <c r="A383" s="93">
        <v>45231</v>
      </c>
      <c r="B383" s="94"/>
      <c r="C383" s="129">
        <f>'Série Histórica IPCA'!M367</f>
        <v>1.1233934460920145</v>
      </c>
      <c r="D383" s="95">
        <f t="shared" si="21"/>
        <v>0</v>
      </c>
      <c r="E383" s="94" t="str">
        <f t="shared" si="16"/>
        <v/>
      </c>
      <c r="F383" s="116" t="str">
        <f t="shared" si="15"/>
        <v/>
      </c>
      <c r="H383" s="81"/>
    </row>
    <row r="384" spans="1:8">
      <c r="A384" s="93">
        <v>45261</v>
      </c>
      <c r="B384" s="94"/>
      <c r="C384" s="129">
        <f>'Série Histórica IPCA'!M368</f>
        <v>1.1202567272556989</v>
      </c>
      <c r="D384" s="95">
        <f t="shared" si="21"/>
        <v>0</v>
      </c>
      <c r="E384" s="94" t="str">
        <f t="shared" si="16"/>
        <v/>
      </c>
      <c r="F384" s="116" t="str">
        <f t="shared" si="15"/>
        <v/>
      </c>
      <c r="H384" s="81"/>
    </row>
    <row r="385" spans="1:8">
      <c r="A385" s="96" t="s">
        <v>27</v>
      </c>
      <c r="B385" s="94"/>
      <c r="C385" s="129">
        <f>C384</f>
        <v>1.1202567272556989</v>
      </c>
      <c r="D385" s="95">
        <f t="shared" si="21"/>
        <v>0</v>
      </c>
      <c r="E385" s="81" t="str">
        <f t="shared" si="16"/>
        <v/>
      </c>
      <c r="F385" s="113" t="str">
        <f t="shared" si="15"/>
        <v/>
      </c>
      <c r="H385" s="81"/>
    </row>
    <row r="386" spans="1:8">
      <c r="A386" s="93">
        <v>45292</v>
      </c>
      <c r="B386" s="94"/>
      <c r="C386" s="129">
        <f>'Série Histórica IPCA'!M369</f>
        <v>1.1140182251946082</v>
      </c>
      <c r="D386" s="95">
        <f t="shared" si="21"/>
        <v>0</v>
      </c>
      <c r="E386" s="94" t="str">
        <f t="shared" si="16"/>
        <v/>
      </c>
      <c r="F386" s="116" t="str">
        <f t="shared" ref="F386:F398" si="22">IF(E386&gt;=$E$423,E386,"desconsidera")</f>
        <v/>
      </c>
      <c r="H386" s="81"/>
    </row>
    <row r="387" spans="1:8">
      <c r="A387" s="93">
        <v>45323</v>
      </c>
      <c r="B387" s="94"/>
      <c r="C387" s="129">
        <f>'Série Histórica IPCA'!M370</f>
        <v>1.1093589177401</v>
      </c>
      <c r="D387" s="95">
        <f t="shared" si="21"/>
        <v>0</v>
      </c>
      <c r="E387" s="94" t="str">
        <f t="shared" ref="E387:E392" si="23">IF(D387&gt;10,D387,"")</f>
        <v/>
      </c>
      <c r="F387" s="116" t="str">
        <f t="shared" si="22"/>
        <v/>
      </c>
      <c r="H387" s="81"/>
    </row>
    <row r="388" spans="1:8">
      <c r="A388" s="93">
        <v>45352</v>
      </c>
      <c r="B388" s="94"/>
      <c r="C388" s="129">
        <f>'Série Histórica IPCA'!M371</f>
        <v>1.1002270333631854</v>
      </c>
      <c r="D388" s="95">
        <f t="shared" si="21"/>
        <v>0</v>
      </c>
      <c r="E388" s="94" t="str">
        <f t="shared" si="23"/>
        <v/>
      </c>
      <c r="F388" s="116" t="str">
        <f t="shared" si="22"/>
        <v/>
      </c>
      <c r="H388" s="81"/>
    </row>
    <row r="389" spans="1:8">
      <c r="A389" s="93">
        <v>45383</v>
      </c>
      <c r="B389" s="94"/>
      <c r="C389" s="129">
        <f>'Série Histórica IPCA'!M372</f>
        <v>1.0984694821916792</v>
      </c>
      <c r="D389" s="95">
        <f t="shared" si="21"/>
        <v>0</v>
      </c>
      <c r="E389" s="94" t="str">
        <f t="shared" si="23"/>
        <v/>
      </c>
      <c r="F389" s="116" t="str">
        <f t="shared" si="22"/>
        <v/>
      </c>
      <c r="H389" s="81"/>
    </row>
    <row r="390" spans="1:8">
      <c r="A390" s="93">
        <v>45413</v>
      </c>
      <c r="B390" s="94"/>
      <c r="C390" s="129">
        <f>'Série Histórica IPCA'!M373</f>
        <v>1.0943111000116341</v>
      </c>
      <c r="D390" s="95">
        <f t="shared" si="21"/>
        <v>0</v>
      </c>
      <c r="E390" s="94" t="str">
        <f t="shared" si="23"/>
        <v/>
      </c>
      <c r="F390" s="116" t="str">
        <f t="shared" si="22"/>
        <v/>
      </c>
      <c r="H390" s="81"/>
    </row>
    <row r="391" spans="1:8">
      <c r="A391" s="93">
        <v>45444</v>
      </c>
      <c r="B391" s="94"/>
      <c r="C391" s="129">
        <f>'Série Histórica IPCA'!M374</f>
        <v>1.0893003185463219</v>
      </c>
      <c r="D391" s="95">
        <f t="shared" si="21"/>
        <v>0</v>
      </c>
      <c r="E391" s="94" t="str">
        <f t="shared" si="23"/>
        <v/>
      </c>
      <c r="F391" s="116" t="str">
        <f t="shared" si="22"/>
        <v/>
      </c>
      <c r="H391" s="81"/>
    </row>
    <row r="392" spans="1:8">
      <c r="A392" s="93">
        <v>45474</v>
      </c>
      <c r="B392" s="94"/>
      <c r="C392" s="129">
        <f>'Série Histórica IPCA'!M375</f>
        <v>1.087017581624909</v>
      </c>
      <c r="D392" s="95">
        <f t="shared" si="21"/>
        <v>0</v>
      </c>
      <c r="E392" s="94" t="str">
        <f t="shared" si="23"/>
        <v/>
      </c>
      <c r="F392" s="116" t="str">
        <f t="shared" si="22"/>
        <v/>
      </c>
      <c r="H392" s="81"/>
    </row>
    <row r="393" spans="1:8">
      <c r="A393" s="93">
        <v>45505</v>
      </c>
      <c r="B393" s="94"/>
      <c r="C393" s="129">
        <f>'Série Histórica IPCA'!M376</f>
        <v>1.0829025519275843</v>
      </c>
      <c r="D393" s="95">
        <f t="shared" si="21"/>
        <v>0</v>
      </c>
      <c r="E393" s="94" t="str">
        <f t="shared" ref="E393:E398" si="24">IF(D393&gt;10,D393,"")</f>
        <v/>
      </c>
      <c r="F393" s="116" t="str">
        <f t="shared" si="22"/>
        <v/>
      </c>
      <c r="H393" s="81"/>
    </row>
    <row r="394" spans="1:8">
      <c r="A394" s="93">
        <v>45536</v>
      </c>
      <c r="B394" s="94"/>
      <c r="C394" s="129">
        <f>'Série Histórica IPCA'!M377</f>
        <v>1.0831191757627374</v>
      </c>
      <c r="D394" s="95">
        <f t="shared" si="21"/>
        <v>0</v>
      </c>
      <c r="E394" s="94" t="str">
        <f t="shared" si="24"/>
        <v/>
      </c>
      <c r="F394" s="116" t="str">
        <f t="shared" si="22"/>
        <v/>
      </c>
      <c r="H394" s="81"/>
    </row>
    <row r="395" spans="1:8">
      <c r="A395" s="93">
        <v>45566</v>
      </c>
      <c r="B395" s="94"/>
      <c r="C395" s="129">
        <f>'Série Histórica IPCA'!M378</f>
        <v>1.0783743287163849</v>
      </c>
      <c r="D395" s="95">
        <f t="shared" si="21"/>
        <v>0</v>
      </c>
      <c r="E395" s="94" t="str">
        <f t="shared" si="24"/>
        <v/>
      </c>
      <c r="F395" s="116" t="str">
        <f t="shared" si="22"/>
        <v/>
      </c>
      <c r="H395" s="81"/>
    </row>
    <row r="396" spans="1:8">
      <c r="A396" s="93">
        <v>45597</v>
      </c>
      <c r="B396" s="94"/>
      <c r="C396" s="129">
        <f>'Série Histórica IPCA'!M379</f>
        <v>1.0723690619693567</v>
      </c>
      <c r="D396" s="95">
        <f t="shared" si="21"/>
        <v>0</v>
      </c>
      <c r="E396" s="94" t="str">
        <f t="shared" si="24"/>
        <v/>
      </c>
      <c r="F396" s="116" t="str">
        <f t="shared" si="22"/>
        <v/>
      </c>
      <c r="H396" s="81"/>
    </row>
    <row r="397" spans="1:8">
      <c r="A397" s="93">
        <v>45627</v>
      </c>
      <c r="B397" s="94"/>
      <c r="C397" s="129">
        <f>'Série Histórica IPCA'!M380</f>
        <v>1.0682030699963707</v>
      </c>
      <c r="D397" s="95">
        <f t="shared" ref="D397:D398" si="25">B397*C397</f>
        <v>0</v>
      </c>
      <c r="E397" s="94" t="str">
        <f t="shared" si="24"/>
        <v/>
      </c>
      <c r="F397" s="116" t="str">
        <f t="shared" si="22"/>
        <v/>
      </c>
      <c r="H397" s="81"/>
    </row>
    <row r="398" spans="1:8">
      <c r="A398" s="96" t="s">
        <v>27</v>
      </c>
      <c r="B398" s="94"/>
      <c r="C398" s="129">
        <f>C397</f>
        <v>1.0682030699963707</v>
      </c>
      <c r="D398" s="95">
        <f t="shared" si="25"/>
        <v>0</v>
      </c>
      <c r="E398" s="81" t="str">
        <f t="shared" si="24"/>
        <v/>
      </c>
      <c r="F398" s="113" t="str">
        <f t="shared" si="22"/>
        <v/>
      </c>
      <c r="H398" s="81"/>
    </row>
    <row r="399" spans="1:8">
      <c r="A399" s="93">
        <v>45658</v>
      </c>
      <c r="B399" s="94"/>
      <c r="C399" s="129">
        <f>'Série Histórica IPCA'!M381</f>
        <v>1.0626771488224942</v>
      </c>
      <c r="D399" s="95">
        <f t="shared" ref="D399:D400" si="26">B399*C399</f>
        <v>0</v>
      </c>
      <c r="E399" s="94" t="str">
        <f t="shared" ref="E399:E411" si="27">IF(D399&gt;10,D399,"")</f>
        <v/>
      </c>
      <c r="F399" s="116" t="str">
        <f t="shared" ref="F399:F413" si="28">IF(E399&gt;=$E$423,E399,"desconsidera")</f>
        <v/>
      </c>
      <c r="H399" s="81"/>
    </row>
    <row r="400" spans="1:8">
      <c r="A400" s="93">
        <v>45689</v>
      </c>
      <c r="B400" s="94"/>
      <c r="C400" s="129">
        <f>'Série Histórica IPCA'!M382</f>
        <v>1.0609795814921059</v>
      </c>
      <c r="D400" s="95">
        <f t="shared" si="26"/>
        <v>0</v>
      </c>
      <c r="E400" s="94" t="str">
        <f t="shared" si="27"/>
        <v/>
      </c>
      <c r="F400" s="116" t="str">
        <f t="shared" si="28"/>
        <v/>
      </c>
      <c r="H400" s="81"/>
    </row>
    <row r="401" spans="1:8">
      <c r="A401" s="93">
        <v>45717</v>
      </c>
      <c r="B401" s="94"/>
      <c r="C401" s="129">
        <f>'Série Histórica IPCA'!M383</f>
        <v>1.0472604693437038</v>
      </c>
      <c r="D401" s="95">
        <f>B401*C401</f>
        <v>0</v>
      </c>
      <c r="E401" s="94" t="str">
        <f t="shared" si="27"/>
        <v/>
      </c>
      <c r="F401" s="116" t="str">
        <f t="shared" si="28"/>
        <v/>
      </c>
      <c r="H401" s="81"/>
    </row>
    <row r="402" spans="1:8">
      <c r="A402" s="93">
        <v>45748</v>
      </c>
      <c r="B402" s="94"/>
      <c r="C402" s="129">
        <f>'Série Histórica IPCA'!M384</f>
        <v>1.0414284699121956</v>
      </c>
      <c r="D402" s="95">
        <f t="shared" ref="D402:D411" si="29">B402*C402</f>
        <v>0</v>
      </c>
      <c r="E402" s="94" t="str">
        <f t="shared" si="27"/>
        <v/>
      </c>
      <c r="F402" s="116" t="str">
        <f t="shared" si="28"/>
        <v/>
      </c>
      <c r="H402" s="81"/>
    </row>
    <row r="403" spans="1:8">
      <c r="A403" s="93">
        <v>45778</v>
      </c>
      <c r="B403" s="94"/>
      <c r="C403" s="129">
        <f>'Série Histórica IPCA'!M385</f>
        <v>1.0369695010576474</v>
      </c>
      <c r="D403" s="95">
        <f t="shared" si="29"/>
        <v>0</v>
      </c>
      <c r="E403" s="94" t="str">
        <f t="shared" si="27"/>
        <v/>
      </c>
      <c r="F403" s="116" t="str">
        <f t="shared" si="28"/>
        <v/>
      </c>
      <c r="H403" s="81"/>
    </row>
    <row r="404" spans="1:8">
      <c r="A404" s="93">
        <v>45809</v>
      </c>
      <c r="B404" s="94"/>
      <c r="C404" s="129">
        <f>'Série Histórica IPCA'!M386</f>
        <v>1.034280372090213</v>
      </c>
      <c r="D404" s="95">
        <f t="shared" si="29"/>
        <v>0</v>
      </c>
      <c r="E404" s="94" t="str">
        <f t="shared" si="27"/>
        <v/>
      </c>
      <c r="F404" s="116" t="str">
        <f t="shared" si="28"/>
        <v/>
      </c>
      <c r="H404" s="81"/>
    </row>
    <row r="405" spans="1:8">
      <c r="A405" s="93">
        <v>45839</v>
      </c>
      <c r="B405" s="94"/>
      <c r="C405" s="129">
        <f>'Série Histórica IPCA'!M387</f>
        <v>1.0318040423884807</v>
      </c>
      <c r="D405" s="95">
        <f t="shared" si="29"/>
        <v>0</v>
      </c>
      <c r="E405" s="94" t="str">
        <f t="shared" si="27"/>
        <v/>
      </c>
      <c r="F405" s="116" t="str">
        <f t="shared" si="28"/>
        <v/>
      </c>
      <c r="H405" s="81"/>
    </row>
    <row r="406" spans="1:8">
      <c r="A406" s="93">
        <v>45870</v>
      </c>
      <c r="B406" s="94"/>
      <c r="C406" s="129">
        <f>'Série Histórica IPCA'!M388</f>
        <v>1.0291283087856384</v>
      </c>
      <c r="D406" s="95">
        <f t="shared" si="29"/>
        <v>0</v>
      </c>
      <c r="E406" s="94" t="str">
        <f t="shared" si="27"/>
        <v/>
      </c>
      <c r="F406" s="116" t="str">
        <f t="shared" si="28"/>
        <v/>
      </c>
      <c r="H406" s="81"/>
    </row>
    <row r="407" spans="1:8">
      <c r="A407" s="93">
        <v>45901</v>
      </c>
      <c r="B407" s="94"/>
      <c r="C407" s="129">
        <f>'Série Histórica IPCA'!M389</f>
        <v>1.0302615965418342</v>
      </c>
      <c r="D407" s="95">
        <f t="shared" si="29"/>
        <v>0</v>
      </c>
      <c r="E407" s="94" t="str">
        <f t="shared" si="27"/>
        <v/>
      </c>
      <c r="F407" s="116" t="str">
        <f t="shared" si="28"/>
        <v/>
      </c>
      <c r="H407" s="81"/>
    </row>
    <row r="408" spans="1:8">
      <c r="A408" s="93">
        <v>45931</v>
      </c>
      <c r="B408" s="94"/>
      <c r="C408" s="129">
        <f>'Série Histórica IPCA'!M390</f>
        <v>1.0253399647112202</v>
      </c>
      <c r="D408" s="95">
        <f t="shared" si="29"/>
        <v>0</v>
      </c>
      <c r="E408" s="94" t="str">
        <f t="shared" si="27"/>
        <v/>
      </c>
      <c r="F408" s="116" t="str">
        <f t="shared" si="28"/>
        <v/>
      </c>
      <c r="H408" s="81"/>
    </row>
    <row r="409" spans="1:8">
      <c r="A409" s="93">
        <v>45962</v>
      </c>
      <c r="B409" s="94"/>
      <c r="C409" s="129">
        <f>'Série Histórica IPCA'!M391</f>
        <v>1.0244179885215512</v>
      </c>
      <c r="D409" s="95">
        <f t="shared" si="29"/>
        <v>0</v>
      </c>
      <c r="E409" s="94" t="str">
        <f t="shared" si="27"/>
        <v/>
      </c>
      <c r="F409" s="116" t="str">
        <f t="shared" si="28"/>
        <v/>
      </c>
      <c r="H409" s="81"/>
    </row>
    <row r="410" spans="1:8">
      <c r="A410" s="93">
        <v>45992</v>
      </c>
      <c r="B410" s="94"/>
      <c r="C410" s="129">
        <f>'Série Histórica IPCA'!M392</f>
        <v>1.0225773492928238</v>
      </c>
      <c r="D410" s="95">
        <f t="shared" si="29"/>
        <v>0</v>
      </c>
      <c r="E410" s="94" t="str">
        <f t="shared" si="27"/>
        <v/>
      </c>
      <c r="F410" s="116" t="str">
        <f t="shared" si="28"/>
        <v/>
      </c>
      <c r="H410" s="81"/>
    </row>
    <row r="411" spans="1:8">
      <c r="A411" s="96" t="s">
        <v>27</v>
      </c>
      <c r="B411" s="94"/>
      <c r="C411" s="129">
        <f>C410</f>
        <v>1.0225773492928238</v>
      </c>
      <c r="D411" s="95">
        <f t="shared" si="29"/>
        <v>0</v>
      </c>
      <c r="E411" s="94" t="str">
        <f t="shared" si="27"/>
        <v/>
      </c>
      <c r="F411" s="116" t="str">
        <f t="shared" si="28"/>
        <v/>
      </c>
      <c r="H411" s="81"/>
    </row>
    <row r="412" spans="1:8">
      <c r="A412" s="93">
        <v>46023</v>
      </c>
      <c r="B412" s="94"/>
      <c r="C412" s="129">
        <f>'Série Histórica IPCA'!M393</f>
        <v>1.0192139432799998</v>
      </c>
      <c r="D412" s="95">
        <f t="shared" ref="D412:D413" si="30">B412*C412</f>
        <v>0</v>
      </c>
      <c r="E412" s="94" t="str">
        <f t="shared" ref="E412:E413" si="31">IF(D412&gt;10,D412,"")</f>
        <v/>
      </c>
      <c r="F412" s="116" t="str">
        <f t="shared" si="28"/>
        <v/>
      </c>
      <c r="H412" s="81"/>
    </row>
    <row r="413" spans="1:8">
      <c r="A413" s="93">
        <v>46054</v>
      </c>
      <c r="B413" s="94"/>
      <c r="C413" s="129">
        <f>'Série Histórica IPCA'!M394</f>
        <v>1.0158615999999998</v>
      </c>
      <c r="D413" s="95">
        <f t="shared" si="30"/>
        <v>0</v>
      </c>
      <c r="E413" s="94" t="str">
        <f t="shared" si="31"/>
        <v/>
      </c>
      <c r="F413" s="116" t="str">
        <f t="shared" si="28"/>
        <v/>
      </c>
      <c r="H413" s="81"/>
    </row>
    <row r="414" spans="1:8">
      <c r="A414" s="93">
        <v>46082</v>
      </c>
      <c r="B414" s="94"/>
      <c r="C414" s="129">
        <f>'Série Histórica IPCA'!M395</f>
        <v>1.0087999999999999</v>
      </c>
      <c r="D414" s="95">
        <f t="shared" ref="D414:D417" si="32">B414*C414</f>
        <v>0</v>
      </c>
      <c r="E414" s="94" t="str">
        <f t="shared" ref="E414" si="33">IF(D414&gt;10,D414,"")</f>
        <v/>
      </c>
      <c r="F414" s="116" t="str">
        <f t="shared" ref="F414" si="34">IF(E414&gt;=$E$423,E414,"desconsidera")</f>
        <v/>
      </c>
      <c r="H414" s="81"/>
    </row>
    <row r="415" spans="1:8" hidden="1">
      <c r="A415" s="93">
        <v>46113</v>
      </c>
      <c r="B415" s="94"/>
      <c r="C415" s="92">
        <f>'Série Histórica IPCA'!M396</f>
        <v>0</v>
      </c>
      <c r="D415" s="95">
        <f t="shared" si="32"/>
        <v>0</v>
      </c>
      <c r="E415" s="94"/>
      <c r="F415" s="116"/>
      <c r="H415" s="81"/>
    </row>
    <row r="416" spans="1:8" hidden="1">
      <c r="A416" s="93">
        <v>46143</v>
      </c>
      <c r="B416" s="94"/>
      <c r="C416" s="92">
        <f>'Série Histórica IPCA'!M397</f>
        <v>0</v>
      </c>
      <c r="D416" s="95">
        <f t="shared" si="32"/>
        <v>0</v>
      </c>
      <c r="E416" s="94"/>
      <c r="F416" s="116"/>
      <c r="H416" s="81"/>
    </row>
    <row r="417" spans="1:8" hidden="1">
      <c r="A417" s="93">
        <v>46174</v>
      </c>
      <c r="B417" s="94"/>
      <c r="C417" s="92">
        <f>'Série Histórica IPCA'!M398</f>
        <v>0</v>
      </c>
      <c r="D417" s="95">
        <f t="shared" si="32"/>
        <v>0</v>
      </c>
      <c r="E417" s="94"/>
      <c r="F417" s="116"/>
      <c r="H417" s="81"/>
    </row>
    <row r="418" spans="1:8">
      <c r="A418" s="96"/>
      <c r="B418" s="94"/>
      <c r="D418" s="95"/>
      <c r="E418" s="94"/>
      <c r="F418" s="116"/>
      <c r="H418" s="81"/>
    </row>
    <row r="419" spans="1:8" ht="15.75" thickBot="1">
      <c r="B419" s="94"/>
    </row>
    <row r="420" spans="1:8" ht="15.75" thickBot="1">
      <c r="B420" s="94"/>
      <c r="E420" s="97">
        <f>IFERROR(AVERAGE(F12:F414),0)</f>
        <v>0</v>
      </c>
      <c r="F420" s="98" t="s">
        <v>30</v>
      </c>
      <c r="G420" s="99"/>
    </row>
    <row r="422" spans="1:8">
      <c r="E422" s="111">
        <f>COUNT('Estimativa Cálculo da Média'!E2:E414)*0.8</f>
        <v>0</v>
      </c>
    </row>
    <row r="423" spans="1:8">
      <c r="E423" s="112">
        <f>IFERROR(LARGE(E2:E414,E422),0)</f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/>
  <dimension ref="A1:O413"/>
  <sheetViews>
    <sheetView showGridLines="0" topLeftCell="A372" zoomScaleNormal="100" workbookViewId="0">
      <selection activeCell="A403" sqref="A403"/>
    </sheetView>
  </sheetViews>
  <sheetFormatPr defaultRowHeight="11.25"/>
  <cols>
    <col min="1" max="2" width="10.7109375" style="3" customWidth="1"/>
    <col min="3" max="3" width="17.42578125" style="4" customWidth="1"/>
    <col min="4" max="4" width="10.7109375" style="3" customWidth="1"/>
    <col min="5" max="5" width="10.140625" style="3" customWidth="1"/>
    <col min="6" max="7" width="10.7109375" style="3" customWidth="1"/>
    <col min="8" max="9" width="10.7109375" style="5" customWidth="1"/>
    <col min="10" max="257" width="9.140625" style="3"/>
    <col min="258" max="259" width="10.7109375" style="3" customWidth="1"/>
    <col min="260" max="260" width="17.42578125" style="3" customWidth="1"/>
    <col min="261" max="261" width="10.7109375" style="3" customWidth="1"/>
    <col min="262" max="262" width="10.140625" style="3" customWidth="1"/>
    <col min="263" max="265" width="10.7109375" style="3" customWidth="1"/>
    <col min="266" max="513" width="9.140625" style="3"/>
    <col min="514" max="515" width="10.7109375" style="3" customWidth="1"/>
    <col min="516" max="516" width="17.42578125" style="3" customWidth="1"/>
    <col min="517" max="517" width="10.7109375" style="3" customWidth="1"/>
    <col min="518" max="518" width="10.140625" style="3" customWidth="1"/>
    <col min="519" max="521" width="10.7109375" style="3" customWidth="1"/>
    <col min="522" max="769" width="9.140625" style="3"/>
    <col min="770" max="771" width="10.7109375" style="3" customWidth="1"/>
    <col min="772" max="772" width="17.42578125" style="3" customWidth="1"/>
    <col min="773" max="773" width="10.7109375" style="3" customWidth="1"/>
    <col min="774" max="774" width="10.140625" style="3" customWidth="1"/>
    <col min="775" max="777" width="10.7109375" style="3" customWidth="1"/>
    <col min="778" max="1025" width="9.140625" style="3"/>
    <col min="1026" max="1027" width="10.7109375" style="3" customWidth="1"/>
    <col min="1028" max="1028" width="17.42578125" style="3" customWidth="1"/>
    <col min="1029" max="1029" width="10.7109375" style="3" customWidth="1"/>
    <col min="1030" max="1030" width="10.140625" style="3" customWidth="1"/>
    <col min="1031" max="1033" width="10.7109375" style="3" customWidth="1"/>
    <col min="1034" max="1281" width="9.140625" style="3"/>
    <col min="1282" max="1283" width="10.7109375" style="3" customWidth="1"/>
    <col min="1284" max="1284" width="17.42578125" style="3" customWidth="1"/>
    <col min="1285" max="1285" width="10.7109375" style="3" customWidth="1"/>
    <col min="1286" max="1286" width="10.140625" style="3" customWidth="1"/>
    <col min="1287" max="1289" width="10.7109375" style="3" customWidth="1"/>
    <col min="1290" max="1537" width="9.140625" style="3"/>
    <col min="1538" max="1539" width="10.7109375" style="3" customWidth="1"/>
    <col min="1540" max="1540" width="17.42578125" style="3" customWidth="1"/>
    <col min="1541" max="1541" width="10.7109375" style="3" customWidth="1"/>
    <col min="1542" max="1542" width="10.140625" style="3" customWidth="1"/>
    <col min="1543" max="1545" width="10.7109375" style="3" customWidth="1"/>
    <col min="1546" max="1793" width="9.140625" style="3"/>
    <col min="1794" max="1795" width="10.7109375" style="3" customWidth="1"/>
    <col min="1796" max="1796" width="17.42578125" style="3" customWidth="1"/>
    <col min="1797" max="1797" width="10.7109375" style="3" customWidth="1"/>
    <col min="1798" max="1798" width="10.140625" style="3" customWidth="1"/>
    <col min="1799" max="1801" width="10.7109375" style="3" customWidth="1"/>
    <col min="1802" max="2049" width="9.140625" style="3"/>
    <col min="2050" max="2051" width="10.7109375" style="3" customWidth="1"/>
    <col min="2052" max="2052" width="17.42578125" style="3" customWidth="1"/>
    <col min="2053" max="2053" width="10.7109375" style="3" customWidth="1"/>
    <col min="2054" max="2054" width="10.140625" style="3" customWidth="1"/>
    <col min="2055" max="2057" width="10.7109375" style="3" customWidth="1"/>
    <col min="2058" max="2305" width="9.140625" style="3"/>
    <col min="2306" max="2307" width="10.7109375" style="3" customWidth="1"/>
    <col min="2308" max="2308" width="17.42578125" style="3" customWidth="1"/>
    <col min="2309" max="2309" width="10.7109375" style="3" customWidth="1"/>
    <col min="2310" max="2310" width="10.140625" style="3" customWidth="1"/>
    <col min="2311" max="2313" width="10.7109375" style="3" customWidth="1"/>
    <col min="2314" max="2561" width="9.140625" style="3"/>
    <col min="2562" max="2563" width="10.7109375" style="3" customWidth="1"/>
    <col min="2564" max="2564" width="17.42578125" style="3" customWidth="1"/>
    <col min="2565" max="2565" width="10.7109375" style="3" customWidth="1"/>
    <col min="2566" max="2566" width="10.140625" style="3" customWidth="1"/>
    <col min="2567" max="2569" width="10.7109375" style="3" customWidth="1"/>
    <col min="2570" max="2817" width="9.140625" style="3"/>
    <col min="2818" max="2819" width="10.7109375" style="3" customWidth="1"/>
    <col min="2820" max="2820" width="17.42578125" style="3" customWidth="1"/>
    <col min="2821" max="2821" width="10.7109375" style="3" customWidth="1"/>
    <col min="2822" max="2822" width="10.140625" style="3" customWidth="1"/>
    <col min="2823" max="2825" width="10.7109375" style="3" customWidth="1"/>
    <col min="2826" max="3073" width="9.140625" style="3"/>
    <col min="3074" max="3075" width="10.7109375" style="3" customWidth="1"/>
    <col min="3076" max="3076" width="17.42578125" style="3" customWidth="1"/>
    <col min="3077" max="3077" width="10.7109375" style="3" customWidth="1"/>
    <col min="3078" max="3078" width="10.140625" style="3" customWidth="1"/>
    <col min="3079" max="3081" width="10.7109375" style="3" customWidth="1"/>
    <col min="3082" max="3329" width="9.140625" style="3"/>
    <col min="3330" max="3331" width="10.7109375" style="3" customWidth="1"/>
    <col min="3332" max="3332" width="17.42578125" style="3" customWidth="1"/>
    <col min="3333" max="3333" width="10.7109375" style="3" customWidth="1"/>
    <col min="3334" max="3334" width="10.140625" style="3" customWidth="1"/>
    <col min="3335" max="3337" width="10.7109375" style="3" customWidth="1"/>
    <col min="3338" max="3585" width="9.140625" style="3"/>
    <col min="3586" max="3587" width="10.7109375" style="3" customWidth="1"/>
    <col min="3588" max="3588" width="17.42578125" style="3" customWidth="1"/>
    <col min="3589" max="3589" width="10.7109375" style="3" customWidth="1"/>
    <col min="3590" max="3590" width="10.140625" style="3" customWidth="1"/>
    <col min="3591" max="3593" width="10.7109375" style="3" customWidth="1"/>
    <col min="3594" max="3841" width="9.140625" style="3"/>
    <col min="3842" max="3843" width="10.7109375" style="3" customWidth="1"/>
    <col min="3844" max="3844" width="17.42578125" style="3" customWidth="1"/>
    <col min="3845" max="3845" width="10.7109375" style="3" customWidth="1"/>
    <col min="3846" max="3846" width="10.140625" style="3" customWidth="1"/>
    <col min="3847" max="3849" width="10.7109375" style="3" customWidth="1"/>
    <col min="3850" max="4097" width="9.140625" style="3"/>
    <col min="4098" max="4099" width="10.7109375" style="3" customWidth="1"/>
    <col min="4100" max="4100" width="17.42578125" style="3" customWidth="1"/>
    <col min="4101" max="4101" width="10.7109375" style="3" customWidth="1"/>
    <col min="4102" max="4102" width="10.140625" style="3" customWidth="1"/>
    <col min="4103" max="4105" width="10.7109375" style="3" customWidth="1"/>
    <col min="4106" max="4353" width="9.140625" style="3"/>
    <col min="4354" max="4355" width="10.7109375" style="3" customWidth="1"/>
    <col min="4356" max="4356" width="17.42578125" style="3" customWidth="1"/>
    <col min="4357" max="4357" width="10.7109375" style="3" customWidth="1"/>
    <col min="4358" max="4358" width="10.140625" style="3" customWidth="1"/>
    <col min="4359" max="4361" width="10.7109375" style="3" customWidth="1"/>
    <col min="4362" max="4609" width="9.140625" style="3"/>
    <col min="4610" max="4611" width="10.7109375" style="3" customWidth="1"/>
    <col min="4612" max="4612" width="17.42578125" style="3" customWidth="1"/>
    <col min="4613" max="4613" width="10.7109375" style="3" customWidth="1"/>
    <col min="4614" max="4614" width="10.140625" style="3" customWidth="1"/>
    <col min="4615" max="4617" width="10.7109375" style="3" customWidth="1"/>
    <col min="4618" max="4865" width="9.140625" style="3"/>
    <col min="4866" max="4867" width="10.7109375" style="3" customWidth="1"/>
    <col min="4868" max="4868" width="17.42578125" style="3" customWidth="1"/>
    <col min="4869" max="4869" width="10.7109375" style="3" customWidth="1"/>
    <col min="4870" max="4870" width="10.140625" style="3" customWidth="1"/>
    <col min="4871" max="4873" width="10.7109375" style="3" customWidth="1"/>
    <col min="4874" max="5121" width="9.140625" style="3"/>
    <col min="5122" max="5123" width="10.7109375" style="3" customWidth="1"/>
    <col min="5124" max="5124" width="17.42578125" style="3" customWidth="1"/>
    <col min="5125" max="5125" width="10.7109375" style="3" customWidth="1"/>
    <col min="5126" max="5126" width="10.140625" style="3" customWidth="1"/>
    <col min="5127" max="5129" width="10.7109375" style="3" customWidth="1"/>
    <col min="5130" max="5377" width="9.140625" style="3"/>
    <col min="5378" max="5379" width="10.7109375" style="3" customWidth="1"/>
    <col min="5380" max="5380" width="17.42578125" style="3" customWidth="1"/>
    <col min="5381" max="5381" width="10.7109375" style="3" customWidth="1"/>
    <col min="5382" max="5382" width="10.140625" style="3" customWidth="1"/>
    <col min="5383" max="5385" width="10.7109375" style="3" customWidth="1"/>
    <col min="5386" max="5633" width="9.140625" style="3"/>
    <col min="5634" max="5635" width="10.7109375" style="3" customWidth="1"/>
    <col min="5636" max="5636" width="17.42578125" style="3" customWidth="1"/>
    <col min="5637" max="5637" width="10.7109375" style="3" customWidth="1"/>
    <col min="5638" max="5638" width="10.140625" style="3" customWidth="1"/>
    <col min="5639" max="5641" width="10.7109375" style="3" customWidth="1"/>
    <col min="5642" max="5889" width="9.140625" style="3"/>
    <col min="5890" max="5891" width="10.7109375" style="3" customWidth="1"/>
    <col min="5892" max="5892" width="17.42578125" style="3" customWidth="1"/>
    <col min="5893" max="5893" width="10.7109375" style="3" customWidth="1"/>
    <col min="5894" max="5894" width="10.140625" style="3" customWidth="1"/>
    <col min="5895" max="5897" width="10.7109375" style="3" customWidth="1"/>
    <col min="5898" max="6145" width="9.140625" style="3"/>
    <col min="6146" max="6147" width="10.7109375" style="3" customWidth="1"/>
    <col min="6148" max="6148" width="17.42578125" style="3" customWidth="1"/>
    <col min="6149" max="6149" width="10.7109375" style="3" customWidth="1"/>
    <col min="6150" max="6150" width="10.140625" style="3" customWidth="1"/>
    <col min="6151" max="6153" width="10.7109375" style="3" customWidth="1"/>
    <col min="6154" max="6401" width="9.140625" style="3"/>
    <col min="6402" max="6403" width="10.7109375" style="3" customWidth="1"/>
    <col min="6404" max="6404" width="17.42578125" style="3" customWidth="1"/>
    <col min="6405" max="6405" width="10.7109375" style="3" customWidth="1"/>
    <col min="6406" max="6406" width="10.140625" style="3" customWidth="1"/>
    <col min="6407" max="6409" width="10.7109375" style="3" customWidth="1"/>
    <col min="6410" max="6657" width="9.140625" style="3"/>
    <col min="6658" max="6659" width="10.7109375" style="3" customWidth="1"/>
    <col min="6660" max="6660" width="17.42578125" style="3" customWidth="1"/>
    <col min="6661" max="6661" width="10.7109375" style="3" customWidth="1"/>
    <col min="6662" max="6662" width="10.140625" style="3" customWidth="1"/>
    <col min="6663" max="6665" width="10.7109375" style="3" customWidth="1"/>
    <col min="6666" max="6913" width="9.140625" style="3"/>
    <col min="6914" max="6915" width="10.7109375" style="3" customWidth="1"/>
    <col min="6916" max="6916" width="17.42578125" style="3" customWidth="1"/>
    <col min="6917" max="6917" width="10.7109375" style="3" customWidth="1"/>
    <col min="6918" max="6918" width="10.140625" style="3" customWidth="1"/>
    <col min="6919" max="6921" width="10.7109375" style="3" customWidth="1"/>
    <col min="6922" max="7169" width="9.140625" style="3"/>
    <col min="7170" max="7171" width="10.7109375" style="3" customWidth="1"/>
    <col min="7172" max="7172" width="17.42578125" style="3" customWidth="1"/>
    <col min="7173" max="7173" width="10.7109375" style="3" customWidth="1"/>
    <col min="7174" max="7174" width="10.140625" style="3" customWidth="1"/>
    <col min="7175" max="7177" width="10.7109375" style="3" customWidth="1"/>
    <col min="7178" max="7425" width="9.140625" style="3"/>
    <col min="7426" max="7427" width="10.7109375" style="3" customWidth="1"/>
    <col min="7428" max="7428" width="17.42578125" style="3" customWidth="1"/>
    <col min="7429" max="7429" width="10.7109375" style="3" customWidth="1"/>
    <col min="7430" max="7430" width="10.140625" style="3" customWidth="1"/>
    <col min="7431" max="7433" width="10.7109375" style="3" customWidth="1"/>
    <col min="7434" max="7681" width="9.140625" style="3"/>
    <col min="7682" max="7683" width="10.7109375" style="3" customWidth="1"/>
    <col min="7684" max="7684" width="17.42578125" style="3" customWidth="1"/>
    <col min="7685" max="7685" width="10.7109375" style="3" customWidth="1"/>
    <col min="7686" max="7686" width="10.140625" style="3" customWidth="1"/>
    <col min="7687" max="7689" width="10.7109375" style="3" customWidth="1"/>
    <col min="7690" max="7937" width="9.140625" style="3"/>
    <col min="7938" max="7939" width="10.7109375" style="3" customWidth="1"/>
    <col min="7940" max="7940" width="17.42578125" style="3" customWidth="1"/>
    <col min="7941" max="7941" width="10.7109375" style="3" customWidth="1"/>
    <col min="7942" max="7942" width="10.140625" style="3" customWidth="1"/>
    <col min="7943" max="7945" width="10.7109375" style="3" customWidth="1"/>
    <col min="7946" max="8193" width="9.140625" style="3"/>
    <col min="8194" max="8195" width="10.7109375" style="3" customWidth="1"/>
    <col min="8196" max="8196" width="17.42578125" style="3" customWidth="1"/>
    <col min="8197" max="8197" width="10.7109375" style="3" customWidth="1"/>
    <col min="8198" max="8198" width="10.140625" style="3" customWidth="1"/>
    <col min="8199" max="8201" width="10.7109375" style="3" customWidth="1"/>
    <col min="8202" max="8449" width="9.140625" style="3"/>
    <col min="8450" max="8451" width="10.7109375" style="3" customWidth="1"/>
    <col min="8452" max="8452" width="17.42578125" style="3" customWidth="1"/>
    <col min="8453" max="8453" width="10.7109375" style="3" customWidth="1"/>
    <col min="8454" max="8454" width="10.140625" style="3" customWidth="1"/>
    <col min="8455" max="8457" width="10.7109375" style="3" customWidth="1"/>
    <col min="8458" max="8705" width="9.140625" style="3"/>
    <col min="8706" max="8707" width="10.7109375" style="3" customWidth="1"/>
    <col min="8708" max="8708" width="17.42578125" style="3" customWidth="1"/>
    <col min="8709" max="8709" width="10.7109375" style="3" customWidth="1"/>
    <col min="8710" max="8710" width="10.140625" style="3" customWidth="1"/>
    <col min="8711" max="8713" width="10.7109375" style="3" customWidth="1"/>
    <col min="8714" max="8961" width="9.140625" style="3"/>
    <col min="8962" max="8963" width="10.7109375" style="3" customWidth="1"/>
    <col min="8964" max="8964" width="17.42578125" style="3" customWidth="1"/>
    <col min="8965" max="8965" width="10.7109375" style="3" customWidth="1"/>
    <col min="8966" max="8966" width="10.140625" style="3" customWidth="1"/>
    <col min="8967" max="8969" width="10.7109375" style="3" customWidth="1"/>
    <col min="8970" max="9217" width="9.140625" style="3"/>
    <col min="9218" max="9219" width="10.7109375" style="3" customWidth="1"/>
    <col min="9220" max="9220" width="17.42578125" style="3" customWidth="1"/>
    <col min="9221" max="9221" width="10.7109375" style="3" customWidth="1"/>
    <col min="9222" max="9222" width="10.140625" style="3" customWidth="1"/>
    <col min="9223" max="9225" width="10.7109375" style="3" customWidth="1"/>
    <col min="9226" max="9473" width="9.140625" style="3"/>
    <col min="9474" max="9475" width="10.7109375" style="3" customWidth="1"/>
    <col min="9476" max="9476" width="17.42578125" style="3" customWidth="1"/>
    <col min="9477" max="9477" width="10.7109375" style="3" customWidth="1"/>
    <col min="9478" max="9478" width="10.140625" style="3" customWidth="1"/>
    <col min="9479" max="9481" width="10.7109375" style="3" customWidth="1"/>
    <col min="9482" max="9729" width="9.140625" style="3"/>
    <col min="9730" max="9731" width="10.7109375" style="3" customWidth="1"/>
    <col min="9732" max="9732" width="17.42578125" style="3" customWidth="1"/>
    <col min="9733" max="9733" width="10.7109375" style="3" customWidth="1"/>
    <col min="9734" max="9734" width="10.140625" style="3" customWidth="1"/>
    <col min="9735" max="9737" width="10.7109375" style="3" customWidth="1"/>
    <col min="9738" max="9985" width="9.140625" style="3"/>
    <col min="9986" max="9987" width="10.7109375" style="3" customWidth="1"/>
    <col min="9988" max="9988" width="17.42578125" style="3" customWidth="1"/>
    <col min="9989" max="9989" width="10.7109375" style="3" customWidth="1"/>
    <col min="9990" max="9990" width="10.140625" style="3" customWidth="1"/>
    <col min="9991" max="9993" width="10.7109375" style="3" customWidth="1"/>
    <col min="9994" max="10241" width="9.140625" style="3"/>
    <col min="10242" max="10243" width="10.7109375" style="3" customWidth="1"/>
    <col min="10244" max="10244" width="17.42578125" style="3" customWidth="1"/>
    <col min="10245" max="10245" width="10.7109375" style="3" customWidth="1"/>
    <col min="10246" max="10246" width="10.140625" style="3" customWidth="1"/>
    <col min="10247" max="10249" width="10.7109375" style="3" customWidth="1"/>
    <col min="10250" max="10497" width="9.140625" style="3"/>
    <col min="10498" max="10499" width="10.7109375" style="3" customWidth="1"/>
    <col min="10500" max="10500" width="17.42578125" style="3" customWidth="1"/>
    <col min="10501" max="10501" width="10.7109375" style="3" customWidth="1"/>
    <col min="10502" max="10502" width="10.140625" style="3" customWidth="1"/>
    <col min="10503" max="10505" width="10.7109375" style="3" customWidth="1"/>
    <col min="10506" max="10753" width="9.140625" style="3"/>
    <col min="10754" max="10755" width="10.7109375" style="3" customWidth="1"/>
    <col min="10756" max="10756" width="17.42578125" style="3" customWidth="1"/>
    <col min="10757" max="10757" width="10.7109375" style="3" customWidth="1"/>
    <col min="10758" max="10758" width="10.140625" style="3" customWidth="1"/>
    <col min="10759" max="10761" width="10.7109375" style="3" customWidth="1"/>
    <col min="10762" max="11009" width="9.140625" style="3"/>
    <col min="11010" max="11011" width="10.7109375" style="3" customWidth="1"/>
    <col min="11012" max="11012" width="17.42578125" style="3" customWidth="1"/>
    <col min="11013" max="11013" width="10.7109375" style="3" customWidth="1"/>
    <col min="11014" max="11014" width="10.140625" style="3" customWidth="1"/>
    <col min="11015" max="11017" width="10.7109375" style="3" customWidth="1"/>
    <col min="11018" max="11265" width="9.140625" style="3"/>
    <col min="11266" max="11267" width="10.7109375" style="3" customWidth="1"/>
    <col min="11268" max="11268" width="17.42578125" style="3" customWidth="1"/>
    <col min="11269" max="11269" width="10.7109375" style="3" customWidth="1"/>
    <col min="11270" max="11270" width="10.140625" style="3" customWidth="1"/>
    <col min="11271" max="11273" width="10.7109375" style="3" customWidth="1"/>
    <col min="11274" max="11521" width="9.140625" style="3"/>
    <col min="11522" max="11523" width="10.7109375" style="3" customWidth="1"/>
    <col min="11524" max="11524" width="17.42578125" style="3" customWidth="1"/>
    <col min="11525" max="11525" width="10.7109375" style="3" customWidth="1"/>
    <col min="11526" max="11526" width="10.140625" style="3" customWidth="1"/>
    <col min="11527" max="11529" width="10.7109375" style="3" customWidth="1"/>
    <col min="11530" max="11777" width="9.140625" style="3"/>
    <col min="11778" max="11779" width="10.7109375" style="3" customWidth="1"/>
    <col min="11780" max="11780" width="17.42578125" style="3" customWidth="1"/>
    <col min="11781" max="11781" width="10.7109375" style="3" customWidth="1"/>
    <col min="11782" max="11782" width="10.140625" style="3" customWidth="1"/>
    <col min="11783" max="11785" width="10.7109375" style="3" customWidth="1"/>
    <col min="11786" max="12033" width="9.140625" style="3"/>
    <col min="12034" max="12035" width="10.7109375" style="3" customWidth="1"/>
    <col min="12036" max="12036" width="17.42578125" style="3" customWidth="1"/>
    <col min="12037" max="12037" width="10.7109375" style="3" customWidth="1"/>
    <col min="12038" max="12038" width="10.140625" style="3" customWidth="1"/>
    <col min="12039" max="12041" width="10.7109375" style="3" customWidth="1"/>
    <col min="12042" max="12289" width="9.140625" style="3"/>
    <col min="12290" max="12291" width="10.7109375" style="3" customWidth="1"/>
    <col min="12292" max="12292" width="17.42578125" style="3" customWidth="1"/>
    <col min="12293" max="12293" width="10.7109375" style="3" customWidth="1"/>
    <col min="12294" max="12294" width="10.140625" style="3" customWidth="1"/>
    <col min="12295" max="12297" width="10.7109375" style="3" customWidth="1"/>
    <col min="12298" max="12545" width="9.140625" style="3"/>
    <col min="12546" max="12547" width="10.7109375" style="3" customWidth="1"/>
    <col min="12548" max="12548" width="17.42578125" style="3" customWidth="1"/>
    <col min="12549" max="12549" width="10.7109375" style="3" customWidth="1"/>
    <col min="12550" max="12550" width="10.140625" style="3" customWidth="1"/>
    <col min="12551" max="12553" width="10.7109375" style="3" customWidth="1"/>
    <col min="12554" max="12801" width="9.140625" style="3"/>
    <col min="12802" max="12803" width="10.7109375" style="3" customWidth="1"/>
    <col min="12804" max="12804" width="17.42578125" style="3" customWidth="1"/>
    <col min="12805" max="12805" width="10.7109375" style="3" customWidth="1"/>
    <col min="12806" max="12806" width="10.140625" style="3" customWidth="1"/>
    <col min="12807" max="12809" width="10.7109375" style="3" customWidth="1"/>
    <col min="12810" max="13057" width="9.140625" style="3"/>
    <col min="13058" max="13059" width="10.7109375" style="3" customWidth="1"/>
    <col min="13060" max="13060" width="17.42578125" style="3" customWidth="1"/>
    <col min="13061" max="13061" width="10.7109375" style="3" customWidth="1"/>
    <col min="13062" max="13062" width="10.140625" style="3" customWidth="1"/>
    <col min="13063" max="13065" width="10.7109375" style="3" customWidth="1"/>
    <col min="13066" max="13313" width="9.140625" style="3"/>
    <col min="13314" max="13315" width="10.7109375" style="3" customWidth="1"/>
    <col min="13316" max="13316" width="17.42578125" style="3" customWidth="1"/>
    <col min="13317" max="13317" width="10.7109375" style="3" customWidth="1"/>
    <col min="13318" max="13318" width="10.140625" style="3" customWidth="1"/>
    <col min="13319" max="13321" width="10.7109375" style="3" customWidth="1"/>
    <col min="13322" max="13569" width="9.140625" style="3"/>
    <col min="13570" max="13571" width="10.7109375" style="3" customWidth="1"/>
    <col min="13572" max="13572" width="17.42578125" style="3" customWidth="1"/>
    <col min="13573" max="13573" width="10.7109375" style="3" customWidth="1"/>
    <col min="13574" max="13574" width="10.140625" style="3" customWidth="1"/>
    <col min="13575" max="13577" width="10.7109375" style="3" customWidth="1"/>
    <col min="13578" max="13825" width="9.140625" style="3"/>
    <col min="13826" max="13827" width="10.7109375" style="3" customWidth="1"/>
    <col min="13828" max="13828" width="17.42578125" style="3" customWidth="1"/>
    <col min="13829" max="13829" width="10.7109375" style="3" customWidth="1"/>
    <col min="13830" max="13830" width="10.140625" style="3" customWidth="1"/>
    <col min="13831" max="13833" width="10.7109375" style="3" customWidth="1"/>
    <col min="13834" max="14081" width="9.140625" style="3"/>
    <col min="14082" max="14083" width="10.7109375" style="3" customWidth="1"/>
    <col min="14084" max="14084" width="17.42578125" style="3" customWidth="1"/>
    <col min="14085" max="14085" width="10.7109375" style="3" customWidth="1"/>
    <col min="14086" max="14086" width="10.140625" style="3" customWidth="1"/>
    <col min="14087" max="14089" width="10.7109375" style="3" customWidth="1"/>
    <col min="14090" max="14337" width="9.140625" style="3"/>
    <col min="14338" max="14339" width="10.7109375" style="3" customWidth="1"/>
    <col min="14340" max="14340" width="17.42578125" style="3" customWidth="1"/>
    <col min="14341" max="14341" width="10.7109375" style="3" customWidth="1"/>
    <col min="14342" max="14342" width="10.140625" style="3" customWidth="1"/>
    <col min="14343" max="14345" width="10.7109375" style="3" customWidth="1"/>
    <col min="14346" max="14593" width="9.140625" style="3"/>
    <col min="14594" max="14595" width="10.7109375" style="3" customWidth="1"/>
    <col min="14596" max="14596" width="17.42578125" style="3" customWidth="1"/>
    <col min="14597" max="14597" width="10.7109375" style="3" customWidth="1"/>
    <col min="14598" max="14598" width="10.140625" style="3" customWidth="1"/>
    <col min="14599" max="14601" width="10.7109375" style="3" customWidth="1"/>
    <col min="14602" max="14849" width="9.140625" style="3"/>
    <col min="14850" max="14851" width="10.7109375" style="3" customWidth="1"/>
    <col min="14852" max="14852" width="17.42578125" style="3" customWidth="1"/>
    <col min="14853" max="14853" width="10.7109375" style="3" customWidth="1"/>
    <col min="14854" max="14854" width="10.140625" style="3" customWidth="1"/>
    <col min="14855" max="14857" width="10.7109375" style="3" customWidth="1"/>
    <col min="14858" max="15105" width="9.140625" style="3"/>
    <col min="15106" max="15107" width="10.7109375" style="3" customWidth="1"/>
    <col min="15108" max="15108" width="17.42578125" style="3" customWidth="1"/>
    <col min="15109" max="15109" width="10.7109375" style="3" customWidth="1"/>
    <col min="15110" max="15110" width="10.140625" style="3" customWidth="1"/>
    <col min="15111" max="15113" width="10.7109375" style="3" customWidth="1"/>
    <col min="15114" max="15361" width="9.140625" style="3"/>
    <col min="15362" max="15363" width="10.7109375" style="3" customWidth="1"/>
    <col min="15364" max="15364" width="17.42578125" style="3" customWidth="1"/>
    <col min="15365" max="15365" width="10.7109375" style="3" customWidth="1"/>
    <col min="15366" max="15366" width="10.140625" style="3" customWidth="1"/>
    <col min="15367" max="15369" width="10.7109375" style="3" customWidth="1"/>
    <col min="15370" max="15617" width="9.140625" style="3"/>
    <col min="15618" max="15619" width="10.7109375" style="3" customWidth="1"/>
    <col min="15620" max="15620" width="17.42578125" style="3" customWidth="1"/>
    <col min="15621" max="15621" width="10.7109375" style="3" customWidth="1"/>
    <col min="15622" max="15622" width="10.140625" style="3" customWidth="1"/>
    <col min="15623" max="15625" width="10.7109375" style="3" customWidth="1"/>
    <col min="15626" max="15873" width="9.140625" style="3"/>
    <col min="15874" max="15875" width="10.7109375" style="3" customWidth="1"/>
    <col min="15876" max="15876" width="17.42578125" style="3" customWidth="1"/>
    <col min="15877" max="15877" width="10.7109375" style="3" customWidth="1"/>
    <col min="15878" max="15878" width="10.140625" style="3" customWidth="1"/>
    <col min="15879" max="15881" width="10.7109375" style="3" customWidth="1"/>
    <col min="15882" max="16129" width="9.140625" style="3"/>
    <col min="16130" max="16131" width="10.7109375" style="3" customWidth="1"/>
    <col min="16132" max="16132" width="17.42578125" style="3" customWidth="1"/>
    <col min="16133" max="16133" width="10.7109375" style="3" customWidth="1"/>
    <col min="16134" max="16134" width="10.140625" style="3" customWidth="1"/>
    <col min="16135" max="16137" width="10.7109375" style="3" customWidth="1"/>
    <col min="16138" max="16384" width="9.140625" style="3"/>
  </cols>
  <sheetData>
    <row r="1" spans="1:13" ht="6.95" customHeight="1"/>
    <row r="2" spans="1:13" s="6" customFormat="1" ht="16.5" customHeight="1">
      <c r="A2" s="126" t="s">
        <v>15</v>
      </c>
      <c r="B2" s="126"/>
      <c r="C2" s="126"/>
      <c r="D2" s="126"/>
      <c r="E2" s="126"/>
      <c r="F2" s="126"/>
      <c r="G2" s="126"/>
      <c r="H2" s="126"/>
      <c r="I2" s="77"/>
    </row>
    <row r="3" spans="1:13" ht="12" customHeight="1" thickBot="1">
      <c r="A3" s="7"/>
      <c r="B3" s="7"/>
      <c r="C3" s="8"/>
      <c r="D3" s="7"/>
      <c r="E3" s="7"/>
      <c r="F3" s="7"/>
      <c r="G3" s="7"/>
      <c r="H3" s="9" t="s">
        <v>16</v>
      </c>
      <c r="I3" s="38"/>
    </row>
    <row r="4" spans="1:13" s="15" customFormat="1" ht="14.25" thickTop="1">
      <c r="A4" s="10"/>
      <c r="B4" s="10"/>
      <c r="C4" s="11"/>
      <c r="D4" s="12"/>
      <c r="E4" s="13"/>
      <c r="F4" s="13" t="s">
        <v>17</v>
      </c>
      <c r="G4" s="13"/>
      <c r="H4" s="14"/>
      <c r="I4" s="14"/>
    </row>
    <row r="5" spans="1:13" s="15" customFormat="1" ht="13.5">
      <c r="A5" s="16" t="s">
        <v>0</v>
      </c>
      <c r="B5" s="17" t="s">
        <v>1</v>
      </c>
      <c r="C5" s="18" t="s">
        <v>18</v>
      </c>
      <c r="D5" s="127" t="s">
        <v>19</v>
      </c>
      <c r="E5" s="127"/>
      <c r="F5" s="127"/>
      <c r="G5" s="127"/>
      <c r="H5" s="127"/>
      <c r="I5" s="16"/>
    </row>
    <row r="6" spans="1:13" s="15" customFormat="1" ht="13.5" customHeight="1">
      <c r="A6" s="16"/>
      <c r="B6" s="17"/>
      <c r="C6" s="19" t="s">
        <v>20</v>
      </c>
      <c r="D6" s="20" t="s">
        <v>21</v>
      </c>
      <c r="E6" s="20">
        <v>3</v>
      </c>
      <c r="F6" s="20">
        <v>6</v>
      </c>
      <c r="G6" s="20" t="s">
        <v>21</v>
      </c>
      <c r="H6" s="21">
        <v>12</v>
      </c>
      <c r="I6" s="21"/>
    </row>
    <row r="7" spans="1:13" s="15" customFormat="1" ht="14.25" customHeight="1" thickBot="1">
      <c r="A7" s="22"/>
      <c r="B7" s="22"/>
      <c r="C7" s="23"/>
      <c r="D7" s="24" t="s">
        <v>1</v>
      </c>
      <c r="E7" s="25" t="s">
        <v>22</v>
      </c>
      <c r="F7" s="25" t="s">
        <v>22</v>
      </c>
      <c r="G7" s="25" t="s">
        <v>0</v>
      </c>
      <c r="H7" s="26" t="s">
        <v>22</v>
      </c>
      <c r="I7" s="78"/>
    </row>
    <row r="8" spans="1:13" ht="6.95" customHeight="1">
      <c r="A8" s="27"/>
      <c r="B8" s="27"/>
      <c r="C8" s="28"/>
      <c r="D8" s="29"/>
      <c r="E8" s="30"/>
      <c r="F8" s="30"/>
      <c r="G8" s="30"/>
      <c r="H8" s="31"/>
      <c r="I8" s="79"/>
    </row>
    <row r="9" spans="1:13" ht="11.25" customHeight="1">
      <c r="A9" s="29">
        <v>1994</v>
      </c>
      <c r="B9" s="32" t="s">
        <v>2</v>
      </c>
      <c r="C9" s="33">
        <v>141.31</v>
      </c>
      <c r="D9" s="33">
        <v>41.31</v>
      </c>
      <c r="E9" s="33">
        <v>162.13</v>
      </c>
      <c r="F9" s="33">
        <v>533.33000000000004</v>
      </c>
      <c r="G9" s="33">
        <v>41.31</v>
      </c>
      <c r="H9" s="34">
        <v>2693.84</v>
      </c>
      <c r="I9" s="38"/>
    </row>
    <row r="10" spans="1:13" ht="11.25" customHeight="1">
      <c r="B10" s="32" t="s">
        <v>3</v>
      </c>
      <c r="C10" s="33">
        <v>198.22</v>
      </c>
      <c r="D10" s="33">
        <v>40.270000000000003</v>
      </c>
      <c r="E10" s="33">
        <v>171.24</v>
      </c>
      <c r="F10" s="33">
        <v>568.16999999999996</v>
      </c>
      <c r="G10" s="33">
        <v>98.22</v>
      </c>
      <c r="H10" s="34">
        <v>3035.71</v>
      </c>
      <c r="I10" s="38"/>
    </row>
    <row r="11" spans="1:13" ht="11.25" customHeight="1">
      <c r="B11" s="32" t="s">
        <v>4</v>
      </c>
      <c r="C11" s="33">
        <v>282.95999999999998</v>
      </c>
      <c r="D11" s="33">
        <v>42.75</v>
      </c>
      <c r="E11" s="33">
        <v>182.96</v>
      </c>
      <c r="F11" s="33">
        <v>602.92999999999995</v>
      </c>
      <c r="G11" s="33">
        <v>182.96</v>
      </c>
      <c r="H11" s="34">
        <v>3417.39</v>
      </c>
      <c r="I11" s="38"/>
    </row>
    <row r="12" spans="1:13" ht="11.25" customHeight="1">
      <c r="B12" s="32" t="s">
        <v>5</v>
      </c>
      <c r="C12" s="33">
        <v>403.73</v>
      </c>
      <c r="D12" s="33">
        <v>42.68</v>
      </c>
      <c r="E12" s="33">
        <v>185.71</v>
      </c>
      <c r="F12" s="33">
        <v>648.91999999999996</v>
      </c>
      <c r="G12" s="33">
        <v>303.73</v>
      </c>
      <c r="H12" s="34">
        <v>3828.49</v>
      </c>
      <c r="I12" s="38"/>
    </row>
    <row r="13" spans="1:13" ht="11.25" customHeight="1">
      <c r="B13" s="32" t="s">
        <v>6</v>
      </c>
      <c r="C13" s="33">
        <v>581.49</v>
      </c>
      <c r="D13" s="33">
        <v>44.03</v>
      </c>
      <c r="E13" s="33">
        <v>193.36</v>
      </c>
      <c r="F13" s="33">
        <v>695.71</v>
      </c>
      <c r="G13" s="33">
        <v>481.49</v>
      </c>
      <c r="H13" s="34">
        <v>4331.1899999999996</v>
      </c>
      <c r="I13" s="38"/>
    </row>
    <row r="14" spans="1:13" ht="11.25" customHeight="1">
      <c r="B14" s="32" t="s">
        <v>7</v>
      </c>
      <c r="C14" s="33">
        <v>857.29</v>
      </c>
      <c r="D14" s="33">
        <v>47.43</v>
      </c>
      <c r="E14" s="33">
        <v>202.97</v>
      </c>
      <c r="F14" s="33">
        <v>757.29</v>
      </c>
      <c r="G14" s="33">
        <v>757.29</v>
      </c>
      <c r="H14" s="34">
        <v>4922.6000000000004</v>
      </c>
      <c r="I14" s="38"/>
    </row>
    <row r="15" spans="1:13" ht="11.25" customHeight="1">
      <c r="B15" s="32" t="s">
        <v>8</v>
      </c>
      <c r="C15" s="33">
        <v>915.93</v>
      </c>
      <c r="D15" s="33">
        <v>6.84</v>
      </c>
      <c r="E15" s="33">
        <v>126.87</v>
      </c>
      <c r="F15" s="33">
        <v>548.16999999999996</v>
      </c>
      <c r="G15" s="33">
        <v>815.93</v>
      </c>
      <c r="H15" s="34">
        <v>4005.08</v>
      </c>
      <c r="I15" s="38"/>
      <c r="J15" s="1">
        <v>34516</v>
      </c>
      <c r="K15" s="4">
        <f>D15</f>
        <v>6.84</v>
      </c>
      <c r="L15" s="75">
        <f>K15/100</f>
        <v>6.8400000000000002E-2</v>
      </c>
      <c r="M15" s="3">
        <f>FVSCHEDULE(1,L15:$L$395)</f>
        <v>8.8017714804279272</v>
      </c>
    </row>
    <row r="16" spans="1:13" ht="11.25" customHeight="1">
      <c r="B16" s="32" t="s">
        <v>9</v>
      </c>
      <c r="C16" s="33">
        <v>932.97</v>
      </c>
      <c r="D16" s="33">
        <v>1.86</v>
      </c>
      <c r="E16" s="33">
        <v>60.44</v>
      </c>
      <c r="F16" s="33">
        <v>370.67</v>
      </c>
      <c r="G16" s="33">
        <v>832.97</v>
      </c>
      <c r="H16" s="34">
        <v>3044.89</v>
      </c>
      <c r="I16" s="38"/>
      <c r="J16" s="1">
        <v>34547</v>
      </c>
      <c r="K16" s="4">
        <f t="shared" ref="K16:K79" si="0">D16</f>
        <v>1.86</v>
      </c>
      <c r="L16" s="75">
        <f t="shared" ref="L16:L79" si="1">K16/100</f>
        <v>1.8600000000000002E-2</v>
      </c>
      <c r="M16" s="3">
        <f>FVSCHEDULE(1,L16:$L$395)</f>
        <v>8.2382735683526143</v>
      </c>
    </row>
    <row r="17" spans="1:13" ht="11.25" customHeight="1">
      <c r="B17" s="32" t="s">
        <v>10</v>
      </c>
      <c r="C17" s="33">
        <v>947.24</v>
      </c>
      <c r="D17" s="33">
        <v>1.53</v>
      </c>
      <c r="E17" s="33">
        <v>10.49</v>
      </c>
      <c r="F17" s="33">
        <v>234.76</v>
      </c>
      <c r="G17" s="33">
        <v>847.24</v>
      </c>
      <c r="H17" s="34">
        <v>2253.15</v>
      </c>
      <c r="I17" s="38"/>
      <c r="J17" s="1">
        <v>34578</v>
      </c>
      <c r="K17" s="4">
        <f t="shared" si="0"/>
        <v>1.53</v>
      </c>
      <c r="L17" s="75">
        <f t="shared" si="1"/>
        <v>1.5300000000000001E-2</v>
      </c>
      <c r="M17" s="3">
        <f>FVSCHEDULE(1,L17:$L$395)</f>
        <v>8.0878397490208176</v>
      </c>
    </row>
    <row r="18" spans="1:13" ht="11.25" customHeight="1">
      <c r="B18" s="32" t="s">
        <v>11</v>
      </c>
      <c r="C18" s="33">
        <v>972.06</v>
      </c>
      <c r="D18" s="33">
        <v>2.62</v>
      </c>
      <c r="E18" s="33">
        <v>6.13</v>
      </c>
      <c r="F18" s="33">
        <v>140.77000000000001</v>
      </c>
      <c r="G18" s="33">
        <v>872.06</v>
      </c>
      <c r="H18" s="34">
        <v>1703.17</v>
      </c>
      <c r="I18" s="38"/>
      <c r="J18" s="1">
        <v>34608</v>
      </c>
      <c r="K18" s="4">
        <f t="shared" si="0"/>
        <v>2.62</v>
      </c>
      <c r="L18" s="75">
        <f t="shared" si="1"/>
        <v>2.6200000000000001E-2</v>
      </c>
      <c r="M18" s="3">
        <f>FVSCHEDULE(1,L18:$L$395)</f>
        <v>7.9659605525665507</v>
      </c>
    </row>
    <row r="19" spans="1:13" ht="11.25" customHeight="1">
      <c r="B19" s="32" t="s">
        <v>12</v>
      </c>
      <c r="C19" s="33">
        <v>999.37</v>
      </c>
      <c r="D19" s="33">
        <v>2.81</v>
      </c>
      <c r="E19" s="33">
        <v>7.12</v>
      </c>
      <c r="F19" s="33">
        <v>71.86</v>
      </c>
      <c r="G19" s="33">
        <v>899.37</v>
      </c>
      <c r="H19" s="34">
        <v>1267.54</v>
      </c>
      <c r="I19" s="38"/>
      <c r="J19" s="1">
        <v>34639</v>
      </c>
      <c r="K19" s="4">
        <f t="shared" si="0"/>
        <v>2.81</v>
      </c>
      <c r="L19" s="75">
        <f t="shared" si="1"/>
        <v>2.81E-2</v>
      </c>
      <c r="M19" s="3">
        <f>FVSCHEDULE(1,L19:$L$395)</f>
        <v>7.7625809321443819</v>
      </c>
    </row>
    <row r="20" spans="1:13" ht="11.25" customHeight="1">
      <c r="A20" s="35"/>
      <c r="B20" s="32" t="s">
        <v>13</v>
      </c>
      <c r="C20" s="33">
        <v>1016.46</v>
      </c>
      <c r="D20" s="33">
        <v>1.71</v>
      </c>
      <c r="E20" s="33">
        <v>7.31</v>
      </c>
      <c r="F20" s="33">
        <v>18.57</v>
      </c>
      <c r="G20" s="33">
        <v>916.46</v>
      </c>
      <c r="H20" s="34">
        <v>916.46</v>
      </c>
      <c r="I20" s="38"/>
      <c r="J20" s="1">
        <v>34669</v>
      </c>
      <c r="K20" s="4">
        <f t="shared" si="0"/>
        <v>1.71</v>
      </c>
      <c r="L20" s="75">
        <f t="shared" si="1"/>
        <v>1.7100000000000001E-2</v>
      </c>
      <c r="M20" s="3">
        <f>FVSCHEDULE(1,L20:$L$395)</f>
        <v>7.5504142905790852</v>
      </c>
    </row>
    <row r="21" spans="1:13" ht="11.25" customHeight="1">
      <c r="A21" s="29">
        <v>1995</v>
      </c>
      <c r="B21" s="32" t="s">
        <v>2</v>
      </c>
      <c r="C21" s="33">
        <v>1033.74</v>
      </c>
      <c r="D21" s="33">
        <v>1.7</v>
      </c>
      <c r="E21" s="33">
        <v>6.35</v>
      </c>
      <c r="F21" s="33">
        <v>12.86</v>
      </c>
      <c r="G21" s="33">
        <v>1.7</v>
      </c>
      <c r="H21" s="34">
        <v>631.54</v>
      </c>
      <c r="I21" s="38"/>
      <c r="J21" s="1">
        <v>34700</v>
      </c>
      <c r="K21" s="4">
        <f t="shared" si="0"/>
        <v>1.7</v>
      </c>
      <c r="L21" s="75">
        <f t="shared" si="1"/>
        <v>1.7000000000000001E-2</v>
      </c>
      <c r="M21" s="3">
        <f>FVSCHEDULE(1,L21:$L$395)</f>
        <v>7.4234729039220397</v>
      </c>
    </row>
    <row r="22" spans="1:13" ht="11.25" customHeight="1">
      <c r="B22" s="32" t="s">
        <v>3</v>
      </c>
      <c r="C22" s="33">
        <v>1044.28</v>
      </c>
      <c r="D22" s="33">
        <v>1.02</v>
      </c>
      <c r="E22" s="33">
        <v>4.49</v>
      </c>
      <c r="F22" s="33">
        <v>11.93</v>
      </c>
      <c r="G22" s="33">
        <v>2.74</v>
      </c>
      <c r="H22" s="34">
        <v>426.83</v>
      </c>
      <c r="I22" s="38"/>
      <c r="J22" s="1">
        <v>34731</v>
      </c>
      <c r="K22" s="4">
        <f t="shared" si="0"/>
        <v>1.02</v>
      </c>
      <c r="L22" s="75">
        <f t="shared" si="1"/>
        <v>1.0200000000000001E-2</v>
      </c>
      <c r="M22" s="3">
        <f>FVSCHEDULE(1,L22:$L$395)</f>
        <v>7.2993833863540187</v>
      </c>
    </row>
    <row r="23" spans="1:13" ht="11.25" customHeight="1">
      <c r="B23" s="32" t="s">
        <v>4</v>
      </c>
      <c r="C23" s="33">
        <v>1060.47</v>
      </c>
      <c r="D23" s="33">
        <v>1.55</v>
      </c>
      <c r="E23" s="33">
        <v>4.33</v>
      </c>
      <c r="F23" s="33">
        <v>11.95</v>
      </c>
      <c r="G23" s="33">
        <v>4.33</v>
      </c>
      <c r="H23" s="34">
        <v>274.77999999999997</v>
      </c>
      <c r="I23" s="38"/>
      <c r="J23" s="1">
        <v>34759</v>
      </c>
      <c r="K23" s="4">
        <f t="shared" si="0"/>
        <v>1.55</v>
      </c>
      <c r="L23" s="75">
        <f t="shared" si="1"/>
        <v>1.55E-2</v>
      </c>
      <c r="M23" s="3">
        <f>FVSCHEDULE(1,L23:$L$395)</f>
        <v>7.2256814357097721</v>
      </c>
    </row>
    <row r="24" spans="1:13" ht="11.25" customHeight="1">
      <c r="B24" s="32" t="s">
        <v>5</v>
      </c>
      <c r="C24" s="33">
        <v>1086.24</v>
      </c>
      <c r="D24" s="33">
        <v>2.4300000000000002</v>
      </c>
      <c r="E24" s="33">
        <v>5.08</v>
      </c>
      <c r="F24" s="33">
        <v>11.75</v>
      </c>
      <c r="G24" s="33">
        <v>6.87</v>
      </c>
      <c r="H24" s="34">
        <v>169.05</v>
      </c>
      <c r="I24" s="38"/>
      <c r="J24" s="1">
        <v>34790</v>
      </c>
      <c r="K24" s="4">
        <f t="shared" si="0"/>
        <v>2.4300000000000002</v>
      </c>
      <c r="L24" s="75">
        <f t="shared" si="1"/>
        <v>2.4300000000000002E-2</v>
      </c>
      <c r="M24" s="3">
        <f>FVSCHEDULE(1,L24:$L$395)</f>
        <v>7.1153928465876612</v>
      </c>
    </row>
    <row r="25" spans="1:13" ht="11.25" customHeight="1">
      <c r="B25" s="32" t="s">
        <v>6</v>
      </c>
      <c r="C25" s="33">
        <v>1115.24</v>
      </c>
      <c r="D25" s="33">
        <v>2.67</v>
      </c>
      <c r="E25" s="33">
        <v>6.8</v>
      </c>
      <c r="F25" s="33">
        <v>11.59</v>
      </c>
      <c r="G25" s="33">
        <v>9.7200000000000006</v>
      </c>
      <c r="H25" s="34">
        <v>91.79</v>
      </c>
      <c r="I25" s="38"/>
      <c r="J25" s="1">
        <v>34820</v>
      </c>
      <c r="K25" s="4">
        <f t="shared" si="0"/>
        <v>2.67</v>
      </c>
      <c r="L25" s="75">
        <f t="shared" si="1"/>
        <v>2.6699999999999998E-2</v>
      </c>
      <c r="M25" s="3">
        <f>FVSCHEDULE(1,L25:$L$395)</f>
        <v>6.9465906927537509</v>
      </c>
    </row>
    <row r="26" spans="1:13" ht="11.25" customHeight="1">
      <c r="B26" s="32" t="s">
        <v>7</v>
      </c>
      <c r="C26" s="33">
        <v>1140.44</v>
      </c>
      <c r="D26" s="33">
        <v>2.2599999999999998</v>
      </c>
      <c r="E26" s="33">
        <v>7.54</v>
      </c>
      <c r="F26" s="33">
        <v>12.2</v>
      </c>
      <c r="G26" s="33">
        <v>12.2</v>
      </c>
      <c r="H26" s="34">
        <v>33.03</v>
      </c>
      <c r="I26" s="38"/>
      <c r="J26" s="1">
        <v>34851</v>
      </c>
      <c r="K26" s="4">
        <f t="shared" si="0"/>
        <v>2.2599999999999998</v>
      </c>
      <c r="L26" s="75">
        <f t="shared" si="1"/>
        <v>2.2599999999999999E-2</v>
      </c>
      <c r="M26" s="3">
        <f>FVSCHEDULE(1,L26:$L$395)</f>
        <v>6.7659400922896165</v>
      </c>
    </row>
    <row r="27" spans="1:13" ht="11.25" customHeight="1">
      <c r="B27" s="32" t="s">
        <v>8</v>
      </c>
      <c r="C27" s="33">
        <v>1167.3499999999999</v>
      </c>
      <c r="D27" s="33">
        <v>2.36</v>
      </c>
      <c r="E27" s="33">
        <v>7.47</v>
      </c>
      <c r="F27" s="33">
        <v>12.92</v>
      </c>
      <c r="G27" s="33">
        <v>14.84</v>
      </c>
      <c r="H27" s="34">
        <v>27.45</v>
      </c>
      <c r="I27" s="38"/>
      <c r="J27" s="1">
        <v>34881</v>
      </c>
      <c r="K27" s="4">
        <f t="shared" si="0"/>
        <v>2.36</v>
      </c>
      <c r="L27" s="75">
        <f t="shared" si="1"/>
        <v>2.3599999999999999E-2</v>
      </c>
      <c r="M27" s="3">
        <f>FVSCHEDULE(1,L27:$L$395)</f>
        <v>6.6164092433890245</v>
      </c>
    </row>
    <row r="28" spans="1:13" ht="11.25" customHeight="1">
      <c r="B28" s="32" t="s">
        <v>9</v>
      </c>
      <c r="C28" s="33">
        <v>1178.9100000000001</v>
      </c>
      <c r="D28" s="33">
        <v>0.99</v>
      </c>
      <c r="E28" s="33">
        <v>5.71</v>
      </c>
      <c r="F28" s="33">
        <v>12.89</v>
      </c>
      <c r="G28" s="33">
        <v>15.98</v>
      </c>
      <c r="H28" s="34">
        <v>26.36</v>
      </c>
      <c r="I28" s="38"/>
      <c r="J28" s="1">
        <v>34912</v>
      </c>
      <c r="K28" s="4">
        <f t="shared" si="0"/>
        <v>0.99</v>
      </c>
      <c r="L28" s="75">
        <f t="shared" si="1"/>
        <v>9.8999999999999991E-3</v>
      </c>
      <c r="M28" s="3">
        <f>FVSCHEDULE(1,L28:$L$395)</f>
        <v>6.4638620978790797</v>
      </c>
    </row>
    <row r="29" spans="1:13" ht="11.25" customHeight="1">
      <c r="B29" s="32" t="s">
        <v>10</v>
      </c>
      <c r="C29" s="33">
        <v>1190.58</v>
      </c>
      <c r="D29" s="33">
        <v>0.99</v>
      </c>
      <c r="E29" s="33">
        <v>4.4000000000000004</v>
      </c>
      <c r="F29" s="33">
        <v>12.27</v>
      </c>
      <c r="G29" s="33">
        <v>17.13</v>
      </c>
      <c r="H29" s="34">
        <v>25.69</v>
      </c>
      <c r="I29" s="38"/>
      <c r="J29" s="1">
        <v>34943</v>
      </c>
      <c r="K29" s="4">
        <f t="shared" si="0"/>
        <v>0.99</v>
      </c>
      <c r="L29" s="75">
        <f t="shared" si="1"/>
        <v>9.8999999999999991E-3</v>
      </c>
      <c r="M29" s="3">
        <f>FVSCHEDULE(1,L29:$L$395)</f>
        <v>6.4004971758382805</v>
      </c>
    </row>
    <row r="30" spans="1:13" ht="11.25" customHeight="1">
      <c r="B30" s="32" t="s">
        <v>11</v>
      </c>
      <c r="C30" s="33">
        <v>1207.3699999999999</v>
      </c>
      <c r="D30" s="33">
        <v>1.41</v>
      </c>
      <c r="E30" s="33">
        <v>3.43</v>
      </c>
      <c r="F30" s="33">
        <v>11.15</v>
      </c>
      <c r="G30" s="33">
        <v>18.78</v>
      </c>
      <c r="H30" s="34">
        <v>24.21</v>
      </c>
      <c r="I30" s="38"/>
      <c r="J30" s="1">
        <v>34973</v>
      </c>
      <c r="K30" s="4">
        <f t="shared" si="0"/>
        <v>1.41</v>
      </c>
      <c r="L30" s="75">
        <f t="shared" si="1"/>
        <v>1.41E-2</v>
      </c>
      <c r="M30" s="3">
        <f>FVSCHEDULE(1,L30:$L$395)</f>
        <v>6.3377534170098819</v>
      </c>
    </row>
    <row r="31" spans="1:13" ht="11.25" customHeight="1">
      <c r="B31" s="32" t="s">
        <v>12</v>
      </c>
      <c r="C31" s="33">
        <v>1225.1199999999999</v>
      </c>
      <c r="D31" s="33">
        <v>1.47</v>
      </c>
      <c r="E31" s="33">
        <v>3.92</v>
      </c>
      <c r="F31" s="33">
        <v>9.85</v>
      </c>
      <c r="G31" s="33">
        <v>20.53</v>
      </c>
      <c r="H31" s="34">
        <v>22.59</v>
      </c>
      <c r="I31" s="38"/>
      <c r="J31" s="1">
        <v>35004</v>
      </c>
      <c r="K31" s="4">
        <f t="shared" si="0"/>
        <v>1.47</v>
      </c>
      <c r="L31" s="75">
        <f t="shared" si="1"/>
        <v>1.47E-2</v>
      </c>
      <c r="M31" s="3">
        <f>FVSCHEDULE(1,L31:$L$395)</f>
        <v>6.2496335834827743</v>
      </c>
    </row>
    <row r="32" spans="1:13" ht="11.25" customHeight="1">
      <c r="A32" s="35"/>
      <c r="B32" s="36" t="s">
        <v>13</v>
      </c>
      <c r="C32" s="37">
        <v>1244.23</v>
      </c>
      <c r="D32" s="37">
        <v>1.56</v>
      </c>
      <c r="E32" s="37">
        <v>4.51</v>
      </c>
      <c r="F32" s="37">
        <v>9.1</v>
      </c>
      <c r="G32" s="37">
        <v>22.41</v>
      </c>
      <c r="H32" s="38">
        <v>22.41</v>
      </c>
      <c r="I32" s="38"/>
      <c r="J32" s="1">
        <v>35034</v>
      </c>
      <c r="K32" s="4">
        <f t="shared" si="0"/>
        <v>1.56</v>
      </c>
      <c r="L32" s="75">
        <f t="shared" si="1"/>
        <v>1.5600000000000001E-2</v>
      </c>
      <c r="M32" s="3">
        <f>FVSCHEDULE(1,L32:$L$395)</f>
        <v>6.1590948886200616</v>
      </c>
    </row>
    <row r="33" spans="1:13" ht="11.25" customHeight="1">
      <c r="A33" s="29">
        <v>1996</v>
      </c>
      <c r="B33" s="32" t="s">
        <v>2</v>
      </c>
      <c r="C33" s="33">
        <v>1260.9000000000001</v>
      </c>
      <c r="D33" s="39">
        <v>1.34</v>
      </c>
      <c r="E33" s="33">
        <v>4.43</v>
      </c>
      <c r="F33" s="39">
        <v>8.01</v>
      </c>
      <c r="G33" s="39">
        <v>1.34</v>
      </c>
      <c r="H33" s="34">
        <v>21.97</v>
      </c>
      <c r="I33" s="38"/>
      <c r="J33" s="1">
        <v>35065</v>
      </c>
      <c r="K33" s="4">
        <f t="shared" si="0"/>
        <v>1.34</v>
      </c>
      <c r="L33" s="75">
        <f t="shared" si="1"/>
        <v>1.34E-2</v>
      </c>
      <c r="M33" s="3">
        <f>FVSCHEDULE(1,L33:$L$395)</f>
        <v>6.0644888623671411</v>
      </c>
    </row>
    <row r="34" spans="1:13" ht="11.25" customHeight="1">
      <c r="B34" s="32" t="s">
        <v>3</v>
      </c>
      <c r="C34" s="33">
        <v>1273.8900000000001</v>
      </c>
      <c r="D34" s="39">
        <v>1.03</v>
      </c>
      <c r="E34" s="33">
        <v>3.98</v>
      </c>
      <c r="F34" s="39">
        <v>8.06</v>
      </c>
      <c r="G34" s="39">
        <v>2.38</v>
      </c>
      <c r="H34" s="34">
        <v>21.99</v>
      </c>
      <c r="I34" s="38"/>
      <c r="J34" s="1">
        <v>35096</v>
      </c>
      <c r="K34" s="4">
        <f t="shared" si="0"/>
        <v>1.03</v>
      </c>
      <c r="L34" s="75">
        <f t="shared" si="1"/>
        <v>1.03E-2</v>
      </c>
      <c r="M34" s="3">
        <f>FVSCHEDULE(1,L34:$L$395)</f>
        <v>5.9842992523851839</v>
      </c>
    </row>
    <row r="35" spans="1:13" ht="11.25" customHeight="1">
      <c r="B35" s="32" t="s">
        <v>4</v>
      </c>
      <c r="C35" s="33">
        <v>1278.3499999999999</v>
      </c>
      <c r="D35" s="39">
        <v>0.35</v>
      </c>
      <c r="E35" s="33">
        <v>2.74</v>
      </c>
      <c r="F35" s="39">
        <v>7.37</v>
      </c>
      <c r="G35" s="39">
        <v>2.74</v>
      </c>
      <c r="H35" s="34">
        <v>20.55</v>
      </c>
      <c r="I35" s="38"/>
      <c r="J35" s="1">
        <v>35125</v>
      </c>
      <c r="K35" s="4">
        <f t="shared" si="0"/>
        <v>0.35</v>
      </c>
      <c r="L35" s="75">
        <f t="shared" si="1"/>
        <v>3.4999999999999996E-3</v>
      </c>
      <c r="M35" s="3">
        <f>FVSCHEDULE(1,L35:$L$395)</f>
        <v>5.9232893718550637</v>
      </c>
    </row>
    <row r="36" spans="1:13" ht="11.25" customHeight="1">
      <c r="B36" s="32" t="s">
        <v>5</v>
      </c>
      <c r="C36" s="33">
        <v>1294.46</v>
      </c>
      <c r="D36" s="39">
        <v>1.26</v>
      </c>
      <c r="E36" s="33">
        <v>2.66</v>
      </c>
      <c r="F36" s="39">
        <v>7.21</v>
      </c>
      <c r="G36" s="39">
        <v>4.04</v>
      </c>
      <c r="H36" s="34">
        <v>19.170000000000002</v>
      </c>
      <c r="I36" s="38"/>
      <c r="J36" s="1">
        <v>35156</v>
      </c>
      <c r="K36" s="4">
        <f t="shared" si="0"/>
        <v>1.26</v>
      </c>
      <c r="L36" s="75">
        <f t="shared" si="1"/>
        <v>1.26E-2</v>
      </c>
      <c r="M36" s="3">
        <f>FVSCHEDULE(1,L36:$L$395)</f>
        <v>5.9026301662731058</v>
      </c>
    </row>
    <row r="37" spans="1:13" ht="11.25" customHeight="1">
      <c r="B37" s="32" t="s">
        <v>6</v>
      </c>
      <c r="C37" s="33">
        <v>1310.25</v>
      </c>
      <c r="D37" s="39">
        <v>1.22</v>
      </c>
      <c r="E37" s="33">
        <v>2.85</v>
      </c>
      <c r="F37" s="33">
        <v>6.95</v>
      </c>
      <c r="G37" s="33">
        <v>5.31</v>
      </c>
      <c r="H37" s="34">
        <v>17.489999999999998</v>
      </c>
      <c r="I37" s="38"/>
      <c r="J37" s="1">
        <v>35186</v>
      </c>
      <c r="K37" s="4">
        <f t="shared" si="0"/>
        <v>1.22</v>
      </c>
      <c r="L37" s="75">
        <f t="shared" si="1"/>
        <v>1.2199999999999999E-2</v>
      </c>
      <c r="M37" s="3">
        <f>FVSCHEDULE(1,L37:$L$395)</f>
        <v>5.8291824671865671</v>
      </c>
    </row>
    <row r="38" spans="1:13" ht="11.25" customHeight="1">
      <c r="B38" s="32" t="s">
        <v>7</v>
      </c>
      <c r="C38" s="33">
        <v>1325.84</v>
      </c>
      <c r="D38" s="39">
        <v>1.19</v>
      </c>
      <c r="E38" s="33">
        <v>3.71</v>
      </c>
      <c r="F38" s="33">
        <v>6.56</v>
      </c>
      <c r="G38" s="33">
        <v>6.56</v>
      </c>
      <c r="H38" s="34">
        <v>16.260000000000002</v>
      </c>
      <c r="I38" s="38"/>
      <c r="J38" s="1">
        <v>35217</v>
      </c>
      <c r="K38" s="4">
        <f t="shared" si="0"/>
        <v>1.19</v>
      </c>
      <c r="L38" s="75">
        <f t="shared" si="1"/>
        <v>1.1899999999999999E-2</v>
      </c>
      <c r="M38" s="3">
        <f>FVSCHEDULE(1,L38:$L$395)</f>
        <v>5.7589235992754029</v>
      </c>
    </row>
    <row r="39" spans="1:13" ht="11.25" customHeight="1">
      <c r="B39" s="32" t="s">
        <v>8</v>
      </c>
      <c r="C39" s="33">
        <v>1340.56</v>
      </c>
      <c r="D39" s="39">
        <v>1.1100000000000001</v>
      </c>
      <c r="E39" s="33">
        <v>3.56</v>
      </c>
      <c r="F39" s="33">
        <v>6.32</v>
      </c>
      <c r="G39" s="33">
        <v>7.74</v>
      </c>
      <c r="H39" s="34">
        <v>14.84</v>
      </c>
      <c r="I39" s="38"/>
      <c r="J39" s="1">
        <v>35247</v>
      </c>
      <c r="K39" s="4">
        <f t="shared" si="0"/>
        <v>1.1100000000000001</v>
      </c>
      <c r="L39" s="75">
        <f t="shared" si="1"/>
        <v>1.11E-2</v>
      </c>
      <c r="M39" s="3">
        <f>FVSCHEDULE(1,L39:$L$395)</f>
        <v>5.6911983390408061</v>
      </c>
    </row>
    <row r="40" spans="1:13" ht="11.25" customHeight="1">
      <c r="B40" s="32" t="s">
        <v>9</v>
      </c>
      <c r="C40" s="33">
        <v>1346.46</v>
      </c>
      <c r="D40" s="39">
        <v>0.44</v>
      </c>
      <c r="E40" s="33">
        <v>2.76</v>
      </c>
      <c r="F40" s="33">
        <v>5.7</v>
      </c>
      <c r="G40" s="33">
        <v>8.2200000000000006</v>
      </c>
      <c r="H40" s="34">
        <v>14.21</v>
      </c>
      <c r="I40" s="38"/>
      <c r="J40" s="1">
        <v>35278</v>
      </c>
      <c r="K40" s="4">
        <f t="shared" si="0"/>
        <v>0.44</v>
      </c>
      <c r="L40" s="75">
        <f t="shared" si="1"/>
        <v>4.4000000000000003E-3</v>
      </c>
      <c r="M40" s="3">
        <f>FVSCHEDULE(1,L40:$L$395)</f>
        <v>5.6287195520134556</v>
      </c>
    </row>
    <row r="41" spans="1:13" ht="11.25" customHeight="1">
      <c r="B41" s="32" t="s">
        <v>10</v>
      </c>
      <c r="C41" s="33">
        <v>1348.48</v>
      </c>
      <c r="D41" s="39">
        <v>0.15</v>
      </c>
      <c r="E41" s="33">
        <v>1.71</v>
      </c>
      <c r="F41" s="33">
        <v>5.49</v>
      </c>
      <c r="G41" s="33">
        <v>8.3800000000000008</v>
      </c>
      <c r="H41" s="34">
        <v>13.26</v>
      </c>
      <c r="I41" s="38"/>
      <c r="J41" s="1">
        <v>35309</v>
      </c>
      <c r="K41" s="4">
        <f t="shared" si="0"/>
        <v>0.15</v>
      </c>
      <c r="L41" s="75">
        <f t="shared" si="1"/>
        <v>1.5E-3</v>
      </c>
      <c r="M41" s="3">
        <f>FVSCHEDULE(1,L41:$L$395)</f>
        <v>5.60406168061873</v>
      </c>
    </row>
    <row r="42" spans="1:13" ht="11.25" customHeight="1">
      <c r="B42" s="32" t="s">
        <v>11</v>
      </c>
      <c r="C42" s="33">
        <v>1352.53</v>
      </c>
      <c r="D42" s="33">
        <v>0.3</v>
      </c>
      <c r="E42" s="33">
        <v>0.89</v>
      </c>
      <c r="F42" s="33">
        <v>4.49</v>
      </c>
      <c r="G42" s="33">
        <v>8.6999999999999993</v>
      </c>
      <c r="H42" s="34">
        <v>12.02</v>
      </c>
      <c r="I42" s="38"/>
      <c r="J42" s="1">
        <v>35339</v>
      </c>
      <c r="K42" s="4">
        <f t="shared" si="0"/>
        <v>0.3</v>
      </c>
      <c r="L42" s="75">
        <f t="shared" si="1"/>
        <v>3.0000000000000001E-3</v>
      </c>
      <c r="M42" s="3">
        <f>FVSCHEDULE(1,L42:$L$395)</f>
        <v>5.5956681783512128</v>
      </c>
    </row>
    <row r="43" spans="1:13" ht="11.25" customHeight="1">
      <c r="B43" s="32" t="s">
        <v>12</v>
      </c>
      <c r="C43" s="33">
        <v>1356.86</v>
      </c>
      <c r="D43" s="39">
        <v>0.32</v>
      </c>
      <c r="E43" s="33">
        <v>0.77</v>
      </c>
      <c r="F43" s="39">
        <v>3.56</v>
      </c>
      <c r="G43" s="39">
        <v>9.0500000000000007</v>
      </c>
      <c r="H43" s="34">
        <v>10.75</v>
      </c>
      <c r="I43" s="38"/>
      <c r="J43" s="1">
        <v>35370</v>
      </c>
      <c r="K43" s="4">
        <f t="shared" si="0"/>
        <v>0.32</v>
      </c>
      <c r="L43" s="75">
        <f t="shared" si="1"/>
        <v>3.2000000000000002E-3</v>
      </c>
      <c r="M43" s="3">
        <f>FVSCHEDULE(1,L43:$L$395)</f>
        <v>5.5789313841986097</v>
      </c>
    </row>
    <row r="44" spans="1:13" ht="11.25" customHeight="1">
      <c r="A44" s="35"/>
      <c r="B44" s="36" t="s">
        <v>13</v>
      </c>
      <c r="C44" s="37">
        <v>1363.24</v>
      </c>
      <c r="D44" s="40">
        <v>0.47</v>
      </c>
      <c r="E44" s="37">
        <v>1.0900000000000001</v>
      </c>
      <c r="F44" s="37">
        <v>2.82</v>
      </c>
      <c r="G44" s="37">
        <v>9.56</v>
      </c>
      <c r="H44" s="38">
        <v>9.56</v>
      </c>
      <c r="I44" s="38"/>
      <c r="J44" s="1">
        <v>35400</v>
      </c>
      <c r="K44" s="4">
        <f t="shared" si="0"/>
        <v>0.47</v>
      </c>
      <c r="L44" s="75">
        <f t="shared" si="1"/>
        <v>4.6999999999999993E-3</v>
      </c>
      <c r="M44" s="3">
        <f>FVSCHEDULE(1,L44:$L$395)</f>
        <v>5.5611357497992655</v>
      </c>
    </row>
    <row r="45" spans="1:13" ht="11.25" customHeight="1">
      <c r="A45" s="29">
        <v>1997</v>
      </c>
      <c r="B45" s="32" t="s">
        <v>2</v>
      </c>
      <c r="C45" s="33">
        <v>1379.33</v>
      </c>
      <c r="D45" s="39">
        <v>1.18</v>
      </c>
      <c r="E45" s="33">
        <v>1.98</v>
      </c>
      <c r="F45" s="33">
        <v>2.89</v>
      </c>
      <c r="G45" s="33">
        <v>1.18</v>
      </c>
      <c r="H45" s="34">
        <v>9.39</v>
      </c>
      <c r="I45" s="38"/>
      <c r="J45" s="1">
        <v>35431</v>
      </c>
      <c r="K45" s="4">
        <f t="shared" si="0"/>
        <v>1.18</v>
      </c>
      <c r="L45" s="75">
        <f t="shared" si="1"/>
        <v>1.18E-2</v>
      </c>
      <c r="M45" s="3">
        <f>FVSCHEDULE(1,L45:$L$395)</f>
        <v>5.5351206825910761</v>
      </c>
    </row>
    <row r="46" spans="1:13" ht="11.25" customHeight="1">
      <c r="B46" s="32" t="s">
        <v>3</v>
      </c>
      <c r="C46" s="33">
        <v>1386.23</v>
      </c>
      <c r="D46" s="33">
        <v>0.5</v>
      </c>
      <c r="E46" s="33">
        <v>2.16</v>
      </c>
      <c r="F46" s="33">
        <v>2.95</v>
      </c>
      <c r="G46" s="33">
        <v>1.69</v>
      </c>
      <c r="H46" s="34">
        <v>8.82</v>
      </c>
      <c r="I46" s="38"/>
      <c r="J46" s="1">
        <v>35462</v>
      </c>
      <c r="K46" s="4">
        <f t="shared" si="0"/>
        <v>0.5</v>
      </c>
      <c r="L46" s="75">
        <f t="shared" si="1"/>
        <v>5.0000000000000001E-3</v>
      </c>
      <c r="M46" s="3">
        <f>FVSCHEDULE(1,L46:$L$395)</f>
        <v>5.470567980422107</v>
      </c>
    </row>
    <row r="47" spans="1:13" ht="11.25" customHeight="1">
      <c r="B47" s="32" t="s">
        <v>4</v>
      </c>
      <c r="C47" s="33">
        <v>1393.3</v>
      </c>
      <c r="D47" s="39">
        <v>0.51</v>
      </c>
      <c r="E47" s="33">
        <v>2.21</v>
      </c>
      <c r="F47" s="33">
        <v>3.32</v>
      </c>
      <c r="G47" s="33">
        <v>2.21</v>
      </c>
      <c r="H47" s="34">
        <v>8.99</v>
      </c>
      <c r="I47" s="38"/>
      <c r="J47" s="1">
        <v>35490</v>
      </c>
      <c r="K47" s="4">
        <f t="shared" si="0"/>
        <v>0.51</v>
      </c>
      <c r="L47" s="75">
        <f t="shared" si="1"/>
        <v>5.1000000000000004E-3</v>
      </c>
      <c r="M47" s="3">
        <f>FVSCHEDULE(1,L47:$L$395)</f>
        <v>5.4433512243006001</v>
      </c>
    </row>
    <row r="48" spans="1:13" ht="11.25" customHeight="1">
      <c r="B48" s="32" t="s">
        <v>5</v>
      </c>
      <c r="C48" s="33">
        <v>1405.56</v>
      </c>
      <c r="D48" s="39">
        <v>0.88</v>
      </c>
      <c r="E48" s="33">
        <v>1.9</v>
      </c>
      <c r="F48" s="33">
        <v>3.92</v>
      </c>
      <c r="G48" s="33">
        <v>3.1</v>
      </c>
      <c r="H48" s="34">
        <v>8.58</v>
      </c>
      <c r="I48" s="38"/>
      <c r="J48" s="1">
        <v>35521</v>
      </c>
      <c r="K48" s="4">
        <f t="shared" si="0"/>
        <v>0.88</v>
      </c>
      <c r="L48" s="75">
        <f t="shared" si="1"/>
        <v>8.8000000000000005E-3</v>
      </c>
      <c r="M48" s="3">
        <f>FVSCHEDULE(1,L48:$L$395)</f>
        <v>5.4157309962198852</v>
      </c>
    </row>
    <row r="49" spans="1:13" ht="11.25" customHeight="1">
      <c r="B49" s="32" t="s">
        <v>6</v>
      </c>
      <c r="C49" s="33">
        <v>1411.32</v>
      </c>
      <c r="D49" s="39">
        <v>0.41</v>
      </c>
      <c r="E49" s="33">
        <v>1.81</v>
      </c>
      <c r="F49" s="33">
        <v>4.01</v>
      </c>
      <c r="G49" s="33">
        <v>3.53</v>
      </c>
      <c r="H49" s="34">
        <v>7.71</v>
      </c>
      <c r="I49" s="38"/>
      <c r="J49" s="1">
        <v>35551</v>
      </c>
      <c r="K49" s="4">
        <f t="shared" si="0"/>
        <v>0.41</v>
      </c>
      <c r="L49" s="75">
        <f t="shared" si="1"/>
        <v>4.0999999999999995E-3</v>
      </c>
      <c r="M49" s="3">
        <f>FVSCHEDULE(1,L49:$L$395)</f>
        <v>5.3684882991870335</v>
      </c>
    </row>
    <row r="50" spans="1:13" ht="11.25" customHeight="1">
      <c r="B50" s="32" t="s">
        <v>7</v>
      </c>
      <c r="C50" s="33">
        <v>1418.94</v>
      </c>
      <c r="D50" s="39">
        <v>0.54</v>
      </c>
      <c r="E50" s="33">
        <v>1.84</v>
      </c>
      <c r="F50" s="33">
        <v>4.09</v>
      </c>
      <c r="G50" s="33">
        <v>4.09</v>
      </c>
      <c r="H50" s="34">
        <v>7.02</v>
      </c>
      <c r="I50" s="38"/>
      <c r="J50" s="1">
        <v>35582</v>
      </c>
      <c r="K50" s="4">
        <f t="shared" si="0"/>
        <v>0.54</v>
      </c>
      <c r="L50" s="75">
        <f t="shared" si="1"/>
        <v>5.4000000000000003E-3</v>
      </c>
      <c r="M50" s="3">
        <f>FVSCHEDULE(1,L50:$L$395)</f>
        <v>5.3465673729579182</v>
      </c>
    </row>
    <row r="51" spans="1:13" ht="11.25" customHeight="1">
      <c r="B51" s="32" t="s">
        <v>8</v>
      </c>
      <c r="C51" s="33">
        <v>1422.06</v>
      </c>
      <c r="D51" s="39">
        <v>0.22</v>
      </c>
      <c r="E51" s="33">
        <v>1.17</v>
      </c>
      <c r="F51" s="33">
        <v>3.1</v>
      </c>
      <c r="G51" s="33">
        <v>4.3099999999999996</v>
      </c>
      <c r="H51" s="34">
        <v>6.08</v>
      </c>
      <c r="I51" s="38"/>
      <c r="J51" s="1">
        <v>35612</v>
      </c>
      <c r="K51" s="4">
        <f t="shared" si="0"/>
        <v>0.22</v>
      </c>
      <c r="L51" s="75">
        <f t="shared" si="1"/>
        <v>2.2000000000000001E-3</v>
      </c>
      <c r="M51" s="3">
        <f>FVSCHEDULE(1,L51:$L$395)</f>
        <v>5.3178509776784368</v>
      </c>
    </row>
    <row r="52" spans="1:13" ht="11.25" customHeight="1">
      <c r="B52" s="32" t="s">
        <v>9</v>
      </c>
      <c r="C52" s="33">
        <v>1421.78</v>
      </c>
      <c r="D52" s="39">
        <v>-0.02</v>
      </c>
      <c r="E52" s="33">
        <v>0.74</v>
      </c>
      <c r="F52" s="33">
        <v>2.56</v>
      </c>
      <c r="G52" s="33">
        <v>4.29</v>
      </c>
      <c r="H52" s="34">
        <v>5.59</v>
      </c>
      <c r="I52" s="38"/>
      <c r="J52" s="1">
        <v>35643</v>
      </c>
      <c r="K52" s="4">
        <f t="shared" si="0"/>
        <v>-0.02</v>
      </c>
      <c r="L52" s="75">
        <f t="shared" si="1"/>
        <v>-2.0000000000000001E-4</v>
      </c>
      <c r="M52" s="3">
        <f>FVSCHEDULE(1,L52:$L$395)</f>
        <v>5.3061773874261045</v>
      </c>
    </row>
    <row r="53" spans="1:13" ht="11.25" customHeight="1">
      <c r="B53" s="32" t="s">
        <v>10</v>
      </c>
      <c r="C53" s="33">
        <v>1422.63</v>
      </c>
      <c r="D53" s="39">
        <v>0.06</v>
      </c>
      <c r="E53" s="33">
        <v>0.26</v>
      </c>
      <c r="F53" s="33">
        <v>2.11</v>
      </c>
      <c r="G53" s="33">
        <v>4.3600000000000003</v>
      </c>
      <c r="H53" s="34">
        <v>5.5</v>
      </c>
      <c r="I53" s="38"/>
      <c r="J53" s="1">
        <v>35674</v>
      </c>
      <c r="K53" s="4">
        <f t="shared" si="0"/>
        <v>0.06</v>
      </c>
      <c r="L53" s="75">
        <f t="shared" si="1"/>
        <v>5.9999999999999995E-4</v>
      </c>
      <c r="M53" s="3">
        <f>FVSCHEDULE(1,L53:$L$395)</f>
        <v>5.3072388351931412</v>
      </c>
    </row>
    <row r="54" spans="1:13" ht="11.25" customHeight="1">
      <c r="B54" s="32" t="s">
        <v>11</v>
      </c>
      <c r="C54" s="33">
        <v>1425.9</v>
      </c>
      <c r="D54" s="33">
        <v>0.23</v>
      </c>
      <c r="E54" s="33">
        <v>0.27</v>
      </c>
      <c r="F54" s="33">
        <v>1.45</v>
      </c>
      <c r="G54" s="33">
        <v>4.5999999999999996</v>
      </c>
      <c r="H54" s="34">
        <v>5.42</v>
      </c>
      <c r="I54" s="38"/>
      <c r="J54" s="1">
        <v>35704</v>
      </c>
      <c r="K54" s="4">
        <f t="shared" si="0"/>
        <v>0.23</v>
      </c>
      <c r="L54" s="75">
        <f t="shared" si="1"/>
        <v>2.3E-3</v>
      </c>
      <c r="M54" s="3">
        <f>FVSCHEDULE(1,L54:$L$395)</f>
        <v>5.3040564013523337</v>
      </c>
    </row>
    <row r="55" spans="1:13" ht="11.25" customHeight="1">
      <c r="B55" s="32" t="s">
        <v>12</v>
      </c>
      <c r="C55" s="33">
        <v>1428.32</v>
      </c>
      <c r="D55" s="39">
        <v>0.17</v>
      </c>
      <c r="E55" s="33">
        <v>0.46</v>
      </c>
      <c r="F55" s="33">
        <v>1.2</v>
      </c>
      <c r="G55" s="33">
        <v>4.7699999999999996</v>
      </c>
      <c r="H55" s="34">
        <v>5.27</v>
      </c>
      <c r="I55" s="38"/>
      <c r="J55" s="1">
        <v>35735</v>
      </c>
      <c r="K55" s="4">
        <f t="shared" si="0"/>
        <v>0.17</v>
      </c>
      <c r="L55" s="75">
        <f t="shared" si="1"/>
        <v>1.7000000000000001E-3</v>
      </c>
      <c r="M55" s="3">
        <f>FVSCHEDULE(1,L55:$L$395)</f>
        <v>5.2918850657012113</v>
      </c>
    </row>
    <row r="56" spans="1:13" ht="11.25" customHeight="1">
      <c r="A56" s="35"/>
      <c r="B56" s="36" t="s">
        <v>13</v>
      </c>
      <c r="C56" s="37">
        <v>1434.46</v>
      </c>
      <c r="D56" s="40">
        <v>0.43</v>
      </c>
      <c r="E56" s="37">
        <v>0.83</v>
      </c>
      <c r="F56" s="37">
        <v>1.0900000000000001</v>
      </c>
      <c r="G56" s="37">
        <v>5.22</v>
      </c>
      <c r="H56" s="38">
        <v>5.22</v>
      </c>
      <c r="I56" s="38"/>
      <c r="J56" s="1">
        <v>35765</v>
      </c>
      <c r="K56" s="4">
        <f t="shared" si="0"/>
        <v>0.43</v>
      </c>
      <c r="L56" s="75">
        <f t="shared" si="1"/>
        <v>4.3E-3</v>
      </c>
      <c r="M56" s="3">
        <f>FVSCHEDULE(1,L56:$L$395)</f>
        <v>5.2829041286824552</v>
      </c>
    </row>
    <row r="57" spans="1:13" ht="11.25" customHeight="1">
      <c r="A57" s="29">
        <v>1998</v>
      </c>
      <c r="B57" s="32" t="s">
        <v>2</v>
      </c>
      <c r="C57" s="33">
        <v>1444.64</v>
      </c>
      <c r="D57" s="33">
        <v>0.71</v>
      </c>
      <c r="E57" s="33">
        <v>1.31</v>
      </c>
      <c r="F57" s="33">
        <v>1.59</v>
      </c>
      <c r="G57" s="33">
        <v>0.71</v>
      </c>
      <c r="H57" s="34">
        <v>4.7300000000000004</v>
      </c>
      <c r="I57" s="38"/>
      <c r="J57" s="1">
        <v>35796</v>
      </c>
      <c r="K57" s="4">
        <f t="shared" si="0"/>
        <v>0.71</v>
      </c>
      <c r="L57" s="75">
        <f t="shared" si="1"/>
        <v>7.0999999999999995E-3</v>
      </c>
      <c r="M57" s="3">
        <f>FVSCHEDULE(1,L57:$L$395)</f>
        <v>5.2602849035969923</v>
      </c>
    </row>
    <row r="58" spans="1:13" ht="11.25" customHeight="1">
      <c r="B58" s="32" t="s">
        <v>3</v>
      </c>
      <c r="C58" s="33">
        <v>1451.29</v>
      </c>
      <c r="D58" s="33">
        <v>0.46</v>
      </c>
      <c r="E58" s="33">
        <v>1.61</v>
      </c>
      <c r="F58" s="33">
        <v>2.08</v>
      </c>
      <c r="G58" s="33">
        <v>1.17</v>
      </c>
      <c r="H58" s="34">
        <v>4.6900000000000004</v>
      </c>
      <c r="I58" s="38"/>
      <c r="J58" s="1">
        <v>35827</v>
      </c>
      <c r="K58" s="4">
        <f t="shared" si="0"/>
        <v>0.46</v>
      </c>
      <c r="L58" s="75">
        <f t="shared" si="1"/>
        <v>4.5999999999999999E-3</v>
      </c>
      <c r="M58" s="3">
        <f>FVSCHEDULE(1,L58:$L$395)</f>
        <v>5.2232001823026462</v>
      </c>
    </row>
    <row r="59" spans="1:13" ht="11.25" customHeight="1">
      <c r="B59" s="32" t="s">
        <v>4</v>
      </c>
      <c r="C59" s="33">
        <v>1456.22</v>
      </c>
      <c r="D59" s="33">
        <v>0.34</v>
      </c>
      <c r="E59" s="33">
        <v>1.52</v>
      </c>
      <c r="F59" s="33">
        <v>2.36</v>
      </c>
      <c r="G59" s="33">
        <v>1.52</v>
      </c>
      <c r="H59" s="34">
        <v>4.5199999999999996</v>
      </c>
      <c r="I59" s="38"/>
      <c r="J59" s="1">
        <v>35855</v>
      </c>
      <c r="K59" s="4">
        <f t="shared" si="0"/>
        <v>0.34</v>
      </c>
      <c r="L59" s="75">
        <f t="shared" si="1"/>
        <v>3.4000000000000002E-3</v>
      </c>
      <c r="M59" s="3">
        <f>FVSCHEDULE(1,L59:$L$395)</f>
        <v>5.1992834783024433</v>
      </c>
    </row>
    <row r="60" spans="1:13" ht="11.25" customHeight="1">
      <c r="B60" s="32" t="s">
        <v>5</v>
      </c>
      <c r="C60" s="33">
        <v>1459.71</v>
      </c>
      <c r="D60" s="33">
        <v>0.24</v>
      </c>
      <c r="E60" s="33">
        <v>1.04</v>
      </c>
      <c r="F60" s="33">
        <v>2.37</v>
      </c>
      <c r="G60" s="33">
        <v>1.76</v>
      </c>
      <c r="H60" s="34">
        <v>3.85</v>
      </c>
      <c r="I60" s="38"/>
      <c r="J60" s="1">
        <v>35886</v>
      </c>
      <c r="K60" s="4">
        <f t="shared" si="0"/>
        <v>0.24</v>
      </c>
      <c r="L60" s="75">
        <f t="shared" si="1"/>
        <v>2.3999999999999998E-3</v>
      </c>
      <c r="M60" s="3">
        <f>FVSCHEDULE(1,L60:$L$395)</f>
        <v>5.181665814533039</v>
      </c>
    </row>
    <row r="61" spans="1:13" ht="11.25" customHeight="1">
      <c r="B61" s="32" t="s">
        <v>6</v>
      </c>
      <c r="C61" s="33">
        <v>1467.01</v>
      </c>
      <c r="D61" s="33">
        <v>0.5</v>
      </c>
      <c r="E61" s="33">
        <v>1.08</v>
      </c>
      <c r="F61" s="33">
        <v>2.71</v>
      </c>
      <c r="G61" s="33">
        <v>2.27</v>
      </c>
      <c r="H61" s="34">
        <v>3.95</v>
      </c>
      <c r="I61" s="38"/>
      <c r="J61" s="1">
        <v>35916</v>
      </c>
      <c r="K61" s="4">
        <f t="shared" si="0"/>
        <v>0.5</v>
      </c>
      <c r="L61" s="75">
        <f t="shared" si="1"/>
        <v>5.0000000000000001E-3</v>
      </c>
      <c r="M61" s="3">
        <f>FVSCHEDULE(1,L61:$L$395)</f>
        <v>5.1692595915134003</v>
      </c>
    </row>
    <row r="62" spans="1:13" ht="11.25" customHeight="1">
      <c r="B62" s="32" t="s">
        <v>7</v>
      </c>
      <c r="C62" s="33">
        <v>1467.3</v>
      </c>
      <c r="D62" s="33">
        <v>0.02</v>
      </c>
      <c r="E62" s="33">
        <v>0.76</v>
      </c>
      <c r="F62" s="33">
        <v>2.29</v>
      </c>
      <c r="G62" s="33">
        <v>2.29</v>
      </c>
      <c r="H62" s="34">
        <v>3.41</v>
      </c>
      <c r="I62" s="38"/>
      <c r="J62" s="1">
        <v>35947</v>
      </c>
      <c r="K62" s="4">
        <f t="shared" si="0"/>
        <v>0.02</v>
      </c>
      <c r="L62" s="75">
        <f t="shared" si="1"/>
        <v>2.0000000000000001E-4</v>
      </c>
      <c r="M62" s="3">
        <f>FVSCHEDULE(1,L62:$L$395)</f>
        <v>5.1435418821028911</v>
      </c>
    </row>
    <row r="63" spans="1:13" ht="11.25" customHeight="1">
      <c r="B63" s="32" t="s">
        <v>8</v>
      </c>
      <c r="C63" s="33">
        <v>1465.54</v>
      </c>
      <c r="D63" s="33">
        <v>-0.12</v>
      </c>
      <c r="E63" s="33">
        <v>0.4</v>
      </c>
      <c r="F63" s="33">
        <v>1.45</v>
      </c>
      <c r="G63" s="33">
        <v>2.17</v>
      </c>
      <c r="H63" s="34">
        <v>3.06</v>
      </c>
      <c r="I63" s="38"/>
      <c r="J63" s="1">
        <v>35977</v>
      </c>
      <c r="K63" s="4">
        <f t="shared" si="0"/>
        <v>-0.12</v>
      </c>
      <c r="L63" s="75">
        <f t="shared" si="1"/>
        <v>-1.1999999999999999E-3</v>
      </c>
      <c r="M63" s="3">
        <f>FVSCHEDULE(1,L63:$L$395)</f>
        <v>5.1425133794270037</v>
      </c>
    </row>
    <row r="64" spans="1:13" ht="11.25" customHeight="1">
      <c r="B64" s="32" t="s">
        <v>9</v>
      </c>
      <c r="C64" s="33">
        <v>1458.07</v>
      </c>
      <c r="D64" s="33">
        <v>-0.51</v>
      </c>
      <c r="E64" s="33">
        <v>-0.61</v>
      </c>
      <c r="F64" s="33">
        <v>0.47</v>
      </c>
      <c r="G64" s="33">
        <v>1.65</v>
      </c>
      <c r="H64" s="34">
        <v>2.5499999999999998</v>
      </c>
      <c r="I64" s="38"/>
      <c r="J64" s="1">
        <v>36008</v>
      </c>
      <c r="K64" s="4">
        <f t="shared" si="0"/>
        <v>-0.51</v>
      </c>
      <c r="L64" s="75">
        <f t="shared" si="1"/>
        <v>-5.1000000000000004E-3</v>
      </c>
      <c r="M64" s="3">
        <f>FVSCHEDULE(1,L64:$L$395)</f>
        <v>5.1486918095985281</v>
      </c>
    </row>
    <row r="65" spans="1:13" ht="11.25" customHeight="1">
      <c r="A65" s="35"/>
      <c r="B65" s="36" t="s">
        <v>10</v>
      </c>
      <c r="C65" s="37">
        <v>1454.86</v>
      </c>
      <c r="D65" s="37">
        <v>-0.22</v>
      </c>
      <c r="E65" s="37">
        <v>-0.85</v>
      </c>
      <c r="F65" s="37">
        <v>-0.09</v>
      </c>
      <c r="G65" s="33">
        <v>1.42</v>
      </c>
      <c r="H65" s="34">
        <v>2.27</v>
      </c>
      <c r="I65" s="38"/>
      <c r="J65" s="1">
        <v>36039</v>
      </c>
      <c r="K65" s="4">
        <f t="shared" si="0"/>
        <v>-0.22</v>
      </c>
      <c r="L65" s="75">
        <f t="shared" si="1"/>
        <v>-2.2000000000000001E-3</v>
      </c>
      <c r="M65" s="3">
        <f>FVSCHEDULE(1,L65:$L$395)</f>
        <v>5.1750847417816095</v>
      </c>
    </row>
    <row r="66" spans="1:13" ht="11.25" customHeight="1">
      <c r="A66" s="35"/>
      <c r="B66" s="36" t="s">
        <v>11</v>
      </c>
      <c r="C66" s="37">
        <v>1455.15</v>
      </c>
      <c r="D66" s="37">
        <v>0.02</v>
      </c>
      <c r="E66" s="37">
        <v>-0.71</v>
      </c>
      <c r="F66" s="37">
        <v>-0.31</v>
      </c>
      <c r="G66" s="33">
        <v>1.44</v>
      </c>
      <c r="H66" s="34">
        <v>2.0499999999999998</v>
      </c>
      <c r="I66" s="38"/>
      <c r="J66" s="1">
        <v>36069</v>
      </c>
      <c r="K66" s="4">
        <f t="shared" si="0"/>
        <v>0.02</v>
      </c>
      <c r="L66" s="75">
        <f t="shared" si="1"/>
        <v>2.0000000000000001E-4</v>
      </c>
      <c r="M66" s="3">
        <f>FVSCHEDULE(1,L66:$L$395)</f>
        <v>5.186495030849481</v>
      </c>
    </row>
    <row r="67" spans="1:13" ht="11.25" customHeight="1">
      <c r="B67" s="32" t="s">
        <v>12</v>
      </c>
      <c r="C67" s="33">
        <v>1453.4</v>
      </c>
      <c r="D67" s="41">
        <v>-0.12</v>
      </c>
      <c r="E67" s="37">
        <v>-0.32</v>
      </c>
      <c r="F67" s="37">
        <v>-0.93</v>
      </c>
      <c r="G67" s="33">
        <v>1.32</v>
      </c>
      <c r="H67" s="34">
        <v>1.76</v>
      </c>
      <c r="I67" s="38"/>
      <c r="J67" s="1">
        <v>36100</v>
      </c>
      <c r="K67" s="4">
        <f t="shared" si="0"/>
        <v>-0.12</v>
      </c>
      <c r="L67" s="75">
        <f t="shared" si="1"/>
        <v>-1.1999999999999999E-3</v>
      </c>
      <c r="M67" s="3">
        <f>FVSCHEDULE(1,L67:$L$395)</f>
        <v>5.1854579392616209</v>
      </c>
    </row>
    <row r="68" spans="1:13" ht="11.25" customHeight="1" thickBot="1">
      <c r="A68" s="42"/>
      <c r="B68" s="43" t="s">
        <v>13</v>
      </c>
      <c r="C68" s="44">
        <v>1458.2</v>
      </c>
      <c r="D68" s="44">
        <v>0.33</v>
      </c>
      <c r="E68" s="44">
        <v>0.23</v>
      </c>
      <c r="F68" s="44">
        <v>-0.62</v>
      </c>
      <c r="G68" s="44">
        <v>1.65</v>
      </c>
      <c r="H68" s="45">
        <v>1.65</v>
      </c>
      <c r="I68" s="38"/>
      <c r="J68" s="1">
        <v>36130</v>
      </c>
      <c r="K68" s="4">
        <f t="shared" si="0"/>
        <v>0.33</v>
      </c>
      <c r="L68" s="75">
        <f t="shared" si="1"/>
        <v>3.3E-3</v>
      </c>
      <c r="M68" s="3">
        <f>FVSCHEDULE(1,L68:$L$395)</f>
        <v>5.191687964819411</v>
      </c>
    </row>
    <row r="69" spans="1:13" ht="11.25" customHeight="1" thickTop="1">
      <c r="A69" s="29">
        <v>1999</v>
      </c>
      <c r="B69" s="32" t="s">
        <v>2</v>
      </c>
      <c r="C69" s="33">
        <v>1468.41</v>
      </c>
      <c r="D69" s="41">
        <v>0.7</v>
      </c>
      <c r="E69" s="37">
        <v>0.91</v>
      </c>
      <c r="F69" s="37">
        <v>0.2</v>
      </c>
      <c r="G69" s="37">
        <v>0.7</v>
      </c>
      <c r="H69" s="38">
        <v>1.65</v>
      </c>
      <c r="I69" s="38"/>
      <c r="J69" s="1">
        <v>36161</v>
      </c>
      <c r="K69" s="4">
        <f t="shared" si="0"/>
        <v>0.7</v>
      </c>
      <c r="L69" s="75">
        <f t="shared" si="1"/>
        <v>6.9999999999999993E-3</v>
      </c>
      <c r="M69" s="3">
        <f>FVSCHEDULE(1,L69:$L$395)</f>
        <v>5.174611746057419</v>
      </c>
    </row>
    <row r="70" spans="1:13" ht="11.25" customHeight="1">
      <c r="B70" s="32" t="s">
        <v>3</v>
      </c>
      <c r="C70" s="33">
        <v>1483.83</v>
      </c>
      <c r="D70" s="33">
        <v>1.05</v>
      </c>
      <c r="E70" s="33">
        <v>2.09</v>
      </c>
      <c r="F70" s="33">
        <v>1.77</v>
      </c>
      <c r="G70" s="33">
        <v>1.76</v>
      </c>
      <c r="H70" s="34">
        <v>2.2400000000000002</v>
      </c>
      <c r="I70" s="38"/>
      <c r="J70" s="1">
        <v>36192</v>
      </c>
      <c r="K70" s="4">
        <f t="shared" si="0"/>
        <v>1.05</v>
      </c>
      <c r="L70" s="75">
        <f t="shared" si="1"/>
        <v>1.0500000000000001E-2</v>
      </c>
      <c r="M70" s="3">
        <f>FVSCHEDULE(1,L70:$L$395)</f>
        <v>5.1386412572566371</v>
      </c>
    </row>
    <row r="71" spans="1:13" ht="11.25" customHeight="1">
      <c r="B71" s="32" t="s">
        <v>4</v>
      </c>
      <c r="C71" s="33">
        <v>1500.15</v>
      </c>
      <c r="D71" s="33">
        <v>1.1000000000000001</v>
      </c>
      <c r="E71" s="33">
        <v>2.88</v>
      </c>
      <c r="F71" s="33">
        <v>3.11</v>
      </c>
      <c r="G71" s="33">
        <v>2.88</v>
      </c>
      <c r="H71" s="34">
        <v>3.02</v>
      </c>
      <c r="I71" s="38"/>
      <c r="J71" s="1">
        <v>36220</v>
      </c>
      <c r="K71" s="4">
        <f t="shared" si="0"/>
        <v>1.1000000000000001</v>
      </c>
      <c r="L71" s="75">
        <f t="shared" si="1"/>
        <v>1.1000000000000001E-2</v>
      </c>
      <c r="M71" s="3">
        <f>FVSCHEDULE(1,L71:$L$395)</f>
        <v>5.0852461724459461</v>
      </c>
    </row>
    <row r="72" spans="1:13" ht="11.25" customHeight="1">
      <c r="B72" s="32" t="s">
        <v>5</v>
      </c>
      <c r="C72" s="33">
        <v>1508.55</v>
      </c>
      <c r="D72" s="33">
        <v>0.56000000000000005</v>
      </c>
      <c r="E72" s="33">
        <v>2.73</v>
      </c>
      <c r="F72" s="33">
        <v>3.67</v>
      </c>
      <c r="G72" s="33">
        <v>3.45</v>
      </c>
      <c r="H72" s="34">
        <v>3.35</v>
      </c>
      <c r="I72" s="38"/>
      <c r="J72" s="1">
        <v>36251</v>
      </c>
      <c r="K72" s="4">
        <f t="shared" si="0"/>
        <v>0.56000000000000005</v>
      </c>
      <c r="L72" s="75">
        <f t="shared" si="1"/>
        <v>5.6000000000000008E-3</v>
      </c>
      <c r="M72" s="3">
        <f>FVSCHEDULE(1,L72:$L$395)</f>
        <v>5.0299170845162706</v>
      </c>
    </row>
    <row r="73" spans="1:13" ht="11.25" customHeight="1">
      <c r="B73" s="32" t="s">
        <v>6</v>
      </c>
      <c r="C73" s="33">
        <v>1513.08</v>
      </c>
      <c r="D73" s="33">
        <v>0.3</v>
      </c>
      <c r="E73" s="33">
        <v>1.97</v>
      </c>
      <c r="F73" s="33">
        <v>4.1100000000000003</v>
      </c>
      <c r="G73" s="33">
        <v>3.76</v>
      </c>
      <c r="H73" s="34">
        <v>3.14</v>
      </c>
      <c r="I73" s="38"/>
      <c r="J73" s="1">
        <v>36281</v>
      </c>
      <c r="K73" s="4">
        <f t="shared" si="0"/>
        <v>0.3</v>
      </c>
      <c r="L73" s="75">
        <f t="shared" si="1"/>
        <v>3.0000000000000001E-3</v>
      </c>
      <c r="M73" s="3">
        <f>FVSCHEDULE(1,L73:$L$395)</f>
        <v>5.0019064086279457</v>
      </c>
    </row>
    <row r="74" spans="1:13" ht="11.25" customHeight="1">
      <c r="B74" s="32" t="s">
        <v>7</v>
      </c>
      <c r="C74" s="33">
        <v>1515.95</v>
      </c>
      <c r="D74" s="33">
        <v>0.19</v>
      </c>
      <c r="E74" s="33">
        <v>1.05</v>
      </c>
      <c r="F74" s="33">
        <v>3.96</v>
      </c>
      <c r="G74" s="33">
        <v>3.96</v>
      </c>
      <c r="H74" s="34">
        <v>3.32</v>
      </c>
      <c r="I74" s="38"/>
      <c r="J74" s="1">
        <v>36312</v>
      </c>
      <c r="K74" s="4">
        <f t="shared" si="0"/>
        <v>0.19</v>
      </c>
      <c r="L74" s="75">
        <f t="shared" si="1"/>
        <v>1.9E-3</v>
      </c>
      <c r="M74" s="3">
        <f>FVSCHEDULE(1,L74:$L$395)</f>
        <v>4.9869455719122016</v>
      </c>
    </row>
    <row r="75" spans="1:13" ht="11.25" customHeight="1">
      <c r="B75" s="32" t="s">
        <v>8</v>
      </c>
      <c r="C75" s="33">
        <v>1532.47</v>
      </c>
      <c r="D75" s="41">
        <v>1.0900000000000001</v>
      </c>
      <c r="E75" s="37">
        <v>1.59</v>
      </c>
      <c r="F75" s="37">
        <v>4.3600000000000003</v>
      </c>
      <c r="G75" s="37">
        <v>5.09</v>
      </c>
      <c r="H75" s="38">
        <v>4.57</v>
      </c>
      <c r="I75" s="38"/>
      <c r="J75" s="1">
        <v>36342</v>
      </c>
      <c r="K75" s="4">
        <f t="shared" si="0"/>
        <v>1.0900000000000001</v>
      </c>
      <c r="L75" s="75">
        <f t="shared" si="1"/>
        <v>1.09E-2</v>
      </c>
      <c r="M75" s="3">
        <f>FVSCHEDULE(1,L75:$L$395)</f>
        <v>4.9774883440585089</v>
      </c>
    </row>
    <row r="76" spans="1:13" ht="11.25" customHeight="1">
      <c r="B76" s="32" t="s">
        <v>9</v>
      </c>
      <c r="C76" s="33">
        <v>1541.05</v>
      </c>
      <c r="D76" s="33">
        <v>0.56000000000000005</v>
      </c>
      <c r="E76" s="33">
        <v>1.85</v>
      </c>
      <c r="F76" s="33">
        <v>3.86</v>
      </c>
      <c r="G76" s="33">
        <v>5.68</v>
      </c>
      <c r="H76" s="34">
        <v>5.69</v>
      </c>
      <c r="I76" s="38"/>
      <c r="J76" s="1">
        <v>36373</v>
      </c>
      <c r="K76" s="4">
        <f t="shared" si="0"/>
        <v>0.56000000000000005</v>
      </c>
      <c r="L76" s="75">
        <f t="shared" si="1"/>
        <v>5.6000000000000008E-3</v>
      </c>
      <c r="M76" s="3">
        <f>FVSCHEDULE(1,L76:$L$395)</f>
        <v>4.9238187200103845</v>
      </c>
    </row>
    <row r="77" spans="1:13" ht="11.25" customHeight="1">
      <c r="B77" s="48" t="s">
        <v>10</v>
      </c>
      <c r="C77" s="37">
        <v>1545.83</v>
      </c>
      <c r="D77" s="37">
        <v>0.31</v>
      </c>
      <c r="E77" s="37">
        <v>1.97</v>
      </c>
      <c r="F77" s="37">
        <v>3.05</v>
      </c>
      <c r="G77" s="37">
        <v>6.01</v>
      </c>
      <c r="H77" s="38">
        <v>6.25</v>
      </c>
      <c r="I77" s="38"/>
      <c r="J77" s="1">
        <v>36404</v>
      </c>
      <c r="K77" s="4">
        <f t="shared" si="0"/>
        <v>0.31</v>
      </c>
      <c r="L77" s="75">
        <f t="shared" si="1"/>
        <v>3.0999999999999999E-3</v>
      </c>
      <c r="M77" s="3">
        <f>FVSCHEDULE(1,L77:$L$395)</f>
        <v>4.8963988862474093</v>
      </c>
    </row>
    <row r="78" spans="1:13" ht="11.25" customHeight="1">
      <c r="B78" s="32" t="s">
        <v>11</v>
      </c>
      <c r="C78" s="33">
        <v>1564.23</v>
      </c>
      <c r="D78" s="33">
        <v>1.19</v>
      </c>
      <c r="E78" s="33">
        <v>2.0699999999999998</v>
      </c>
      <c r="F78" s="33">
        <v>3.69</v>
      </c>
      <c r="G78" s="33">
        <v>7.27</v>
      </c>
      <c r="H78" s="34">
        <v>7.5</v>
      </c>
      <c r="I78" s="38"/>
      <c r="J78" s="1">
        <v>36434</v>
      </c>
      <c r="K78" s="4">
        <f t="shared" si="0"/>
        <v>1.19</v>
      </c>
      <c r="L78" s="75">
        <f t="shared" si="1"/>
        <v>1.1899999999999999E-2</v>
      </c>
      <c r="M78" s="3">
        <f>FVSCHEDULE(1,L78:$L$395)</f>
        <v>4.8812669586755089</v>
      </c>
    </row>
    <row r="79" spans="1:13" ht="11.25" customHeight="1">
      <c r="B79" s="32" t="s">
        <v>12</v>
      </c>
      <c r="C79" s="33">
        <v>1579.09</v>
      </c>
      <c r="D79" s="33">
        <v>0.95</v>
      </c>
      <c r="E79" s="33">
        <v>2.4700000000000002</v>
      </c>
      <c r="F79" s="33">
        <v>4.3600000000000003</v>
      </c>
      <c r="G79" s="33">
        <v>8.2899999999999991</v>
      </c>
      <c r="H79" s="34">
        <v>8.65</v>
      </c>
      <c r="I79" s="38"/>
      <c r="J79" s="1">
        <v>36465</v>
      </c>
      <c r="K79" s="4">
        <f t="shared" si="0"/>
        <v>0.95</v>
      </c>
      <c r="L79" s="75">
        <f t="shared" si="1"/>
        <v>9.4999999999999998E-3</v>
      </c>
      <c r="M79" s="3">
        <f>FVSCHEDULE(1,L79:$L$395)</f>
        <v>4.823862989105157</v>
      </c>
    </row>
    <row r="80" spans="1:13" ht="11.25" customHeight="1">
      <c r="A80" s="35"/>
      <c r="B80" s="36" t="s">
        <v>13</v>
      </c>
      <c r="C80" s="37">
        <v>1588.56</v>
      </c>
      <c r="D80" s="37">
        <v>0.6</v>
      </c>
      <c r="E80" s="37">
        <v>2.76</v>
      </c>
      <c r="F80" s="37">
        <v>4.79</v>
      </c>
      <c r="G80" s="37">
        <v>8.94</v>
      </c>
      <c r="H80" s="38">
        <v>8.94</v>
      </c>
      <c r="I80" s="38"/>
      <c r="J80" s="1">
        <v>36495</v>
      </c>
      <c r="K80" s="4">
        <f t="shared" ref="K80:K143" si="2">D80</f>
        <v>0.6</v>
      </c>
      <c r="L80" s="75">
        <f t="shared" ref="L80:L143" si="3">K80/100</f>
        <v>6.0000000000000001E-3</v>
      </c>
      <c r="M80" s="3">
        <f>FVSCHEDULE(1,L80:$L$395)</f>
        <v>4.7784675474048104</v>
      </c>
    </row>
    <row r="81" spans="1:13" ht="11.25" customHeight="1">
      <c r="A81" s="29">
        <v>2000</v>
      </c>
      <c r="B81" s="32" t="s">
        <v>2</v>
      </c>
      <c r="C81" s="33">
        <v>1598.41</v>
      </c>
      <c r="D81" s="41">
        <v>0.62</v>
      </c>
      <c r="E81" s="37">
        <v>2.19</v>
      </c>
      <c r="F81" s="37">
        <v>4.3</v>
      </c>
      <c r="G81" s="37">
        <v>0.62</v>
      </c>
      <c r="H81" s="38">
        <v>8.85</v>
      </c>
      <c r="I81" s="38"/>
      <c r="J81" s="1">
        <v>36526</v>
      </c>
      <c r="K81" s="4">
        <f t="shared" si="2"/>
        <v>0.62</v>
      </c>
      <c r="L81" s="75">
        <f t="shared" si="3"/>
        <v>6.1999999999999998E-3</v>
      </c>
      <c r="M81" s="3">
        <f>FVSCHEDULE(1,L81:$L$395)</f>
        <v>4.7499677409590602</v>
      </c>
    </row>
    <row r="82" spans="1:13" ht="11.25" customHeight="1">
      <c r="B82" s="32" t="s">
        <v>3</v>
      </c>
      <c r="C82" s="41">
        <v>1600.49</v>
      </c>
      <c r="D82" s="41">
        <v>0.13</v>
      </c>
      <c r="E82" s="37">
        <v>1.36</v>
      </c>
      <c r="F82" s="40">
        <v>3.86</v>
      </c>
      <c r="G82" s="37">
        <v>0.75</v>
      </c>
      <c r="H82" s="38">
        <v>7.86</v>
      </c>
      <c r="I82" s="38"/>
      <c r="J82" s="1">
        <v>36557</v>
      </c>
      <c r="K82" s="4">
        <f t="shared" si="2"/>
        <v>0.13</v>
      </c>
      <c r="L82" s="75">
        <f t="shared" si="3"/>
        <v>1.2999999999999999E-3</v>
      </c>
      <c r="M82" s="3">
        <f>FVSCHEDULE(1,L82:$L$395)</f>
        <v>4.720699404650226</v>
      </c>
    </row>
    <row r="83" spans="1:13" ht="11.25" customHeight="1">
      <c r="B83" s="32" t="s">
        <v>4</v>
      </c>
      <c r="C83" s="33">
        <v>1604.01</v>
      </c>
      <c r="D83" s="49">
        <v>0.22</v>
      </c>
      <c r="E83" s="50">
        <v>0.97</v>
      </c>
      <c r="F83" s="51">
        <v>3.76</v>
      </c>
      <c r="G83" s="50">
        <v>0.97</v>
      </c>
      <c r="H83" s="38">
        <v>6.92</v>
      </c>
      <c r="I83" s="38"/>
      <c r="J83" s="1">
        <v>36586</v>
      </c>
      <c r="K83" s="4">
        <f t="shared" si="2"/>
        <v>0.22</v>
      </c>
      <c r="L83" s="75">
        <f t="shared" si="3"/>
        <v>2.2000000000000001E-3</v>
      </c>
      <c r="M83" s="3">
        <f>FVSCHEDULE(1,L83:$L$395)</f>
        <v>4.7145704630482674</v>
      </c>
    </row>
    <row r="84" spans="1:13" ht="11.25" customHeight="1">
      <c r="B84" s="32" t="s">
        <v>5</v>
      </c>
      <c r="C84" s="33">
        <v>1610.75</v>
      </c>
      <c r="D84" s="33">
        <v>0.42</v>
      </c>
      <c r="E84" s="33">
        <v>0.77</v>
      </c>
      <c r="F84" s="39">
        <v>2.97</v>
      </c>
      <c r="G84" s="33">
        <v>1.4</v>
      </c>
      <c r="H84" s="34">
        <v>6.77</v>
      </c>
      <c r="I84" s="38"/>
      <c r="J84" s="1">
        <v>36617</v>
      </c>
      <c r="K84" s="4">
        <f t="shared" si="2"/>
        <v>0.42</v>
      </c>
      <c r="L84" s="75">
        <f t="shared" si="3"/>
        <v>4.1999999999999997E-3</v>
      </c>
      <c r="M84" s="3">
        <f>FVSCHEDULE(1,L84:$L$395)</f>
        <v>4.7042211764600514</v>
      </c>
    </row>
    <row r="85" spans="1:13" ht="11.25" customHeight="1">
      <c r="B85" s="32" t="s">
        <v>6</v>
      </c>
      <c r="C85" s="33">
        <v>1610.91</v>
      </c>
      <c r="D85" s="33">
        <v>0.01</v>
      </c>
      <c r="E85" s="33">
        <v>0.65</v>
      </c>
      <c r="F85" s="39">
        <v>2.02</v>
      </c>
      <c r="G85" s="33">
        <v>1.41</v>
      </c>
      <c r="H85" s="34">
        <v>6.47</v>
      </c>
      <c r="I85" s="38"/>
      <c r="J85" s="1">
        <v>36647</v>
      </c>
      <c r="K85" s="4">
        <f t="shared" si="2"/>
        <v>0.01</v>
      </c>
      <c r="L85" s="75">
        <f t="shared" si="3"/>
        <v>1E-4</v>
      </c>
      <c r="M85" s="3">
        <f>FVSCHEDULE(1,L85:$L$395)</f>
        <v>4.6845460829118188</v>
      </c>
    </row>
    <row r="86" spans="1:13" ht="11.25" customHeight="1">
      <c r="B86" s="32" t="s">
        <v>7</v>
      </c>
      <c r="C86" s="33">
        <v>1614.62</v>
      </c>
      <c r="D86" s="33">
        <v>0.23</v>
      </c>
      <c r="E86" s="33">
        <v>0.66</v>
      </c>
      <c r="F86" s="39">
        <v>1.64</v>
      </c>
      <c r="G86" s="33">
        <v>1.64</v>
      </c>
      <c r="H86" s="34">
        <v>6.51</v>
      </c>
      <c r="I86" s="38"/>
      <c r="J86" s="1">
        <v>36678</v>
      </c>
      <c r="K86" s="4">
        <f t="shared" si="2"/>
        <v>0.23</v>
      </c>
      <c r="L86" s="75">
        <f t="shared" si="3"/>
        <v>2.3E-3</v>
      </c>
      <c r="M86" s="3">
        <f>FVSCHEDULE(1,L86:$L$395)</f>
        <v>4.6840776751443025</v>
      </c>
    </row>
    <row r="87" spans="1:13" ht="11.25" customHeight="1">
      <c r="B87" s="32" t="s">
        <v>8</v>
      </c>
      <c r="C87" s="33">
        <v>1640.62</v>
      </c>
      <c r="D87" s="41">
        <v>1.61</v>
      </c>
      <c r="E87" s="37">
        <v>1.85</v>
      </c>
      <c r="F87" s="37">
        <v>2.64</v>
      </c>
      <c r="G87" s="37">
        <v>3.28</v>
      </c>
      <c r="H87" s="38">
        <v>7.06</v>
      </c>
      <c r="I87" s="38"/>
      <c r="J87" s="1">
        <v>36708</v>
      </c>
      <c r="K87" s="4">
        <f t="shared" si="2"/>
        <v>1.61</v>
      </c>
      <c r="L87" s="75">
        <f t="shared" si="3"/>
        <v>1.61E-2</v>
      </c>
      <c r="M87" s="3">
        <f>FVSCHEDULE(1,L87:$L$395)</f>
        <v>4.6733290184019731</v>
      </c>
    </row>
    <row r="88" spans="1:13" ht="11.25" customHeight="1">
      <c r="B88" s="32" t="s">
        <v>9</v>
      </c>
      <c r="C88" s="33">
        <v>1662.11</v>
      </c>
      <c r="D88" s="33">
        <v>1.31</v>
      </c>
      <c r="E88" s="33">
        <v>3.18</v>
      </c>
      <c r="F88" s="33">
        <v>3.85</v>
      </c>
      <c r="G88" s="33">
        <v>4.63</v>
      </c>
      <c r="H88" s="34">
        <v>7.86</v>
      </c>
      <c r="I88" s="38"/>
      <c r="J88" s="1">
        <v>36739</v>
      </c>
      <c r="K88" s="4">
        <f t="shared" si="2"/>
        <v>1.31</v>
      </c>
      <c r="L88" s="75">
        <f t="shared" si="3"/>
        <v>1.3100000000000001E-2</v>
      </c>
      <c r="M88" s="3">
        <f>FVSCHEDULE(1,L88:$L$395)</f>
        <v>4.5992806007302285</v>
      </c>
    </row>
    <row r="89" spans="1:13" ht="11.25" customHeight="1">
      <c r="A89" s="35"/>
      <c r="B89" s="36" t="s">
        <v>10</v>
      </c>
      <c r="C89" s="37">
        <v>1665.93</v>
      </c>
      <c r="D89" s="37">
        <v>0.23</v>
      </c>
      <c r="E89" s="37">
        <v>3.18</v>
      </c>
      <c r="F89" s="37">
        <v>3.86</v>
      </c>
      <c r="G89" s="37">
        <v>4.87</v>
      </c>
      <c r="H89" s="38">
        <v>7.77</v>
      </c>
      <c r="I89" s="38"/>
      <c r="J89" s="1">
        <v>36770</v>
      </c>
      <c r="K89" s="4">
        <f t="shared" si="2"/>
        <v>0.23</v>
      </c>
      <c r="L89" s="75">
        <f t="shared" si="3"/>
        <v>2.3E-3</v>
      </c>
      <c r="M89" s="3">
        <f>FVSCHEDULE(1,L89:$L$395)</f>
        <v>4.5398091015005662</v>
      </c>
    </row>
    <row r="90" spans="1:13" ht="11.25" customHeight="1">
      <c r="A90" s="35"/>
      <c r="B90" s="36" t="s">
        <v>11</v>
      </c>
      <c r="C90" s="37">
        <v>1668.26</v>
      </c>
      <c r="D90" s="37">
        <v>0.14000000000000001</v>
      </c>
      <c r="E90" s="37">
        <v>1.68</v>
      </c>
      <c r="F90" s="37">
        <v>3.57</v>
      </c>
      <c r="G90" s="37">
        <v>5.0199999999999996</v>
      </c>
      <c r="H90" s="38">
        <v>6.65</v>
      </c>
      <c r="I90" s="38"/>
      <c r="J90" s="1">
        <v>36800</v>
      </c>
      <c r="K90" s="4">
        <f t="shared" si="2"/>
        <v>0.14000000000000001</v>
      </c>
      <c r="L90" s="75">
        <f t="shared" si="3"/>
        <v>1.4000000000000002E-3</v>
      </c>
      <c r="M90" s="3">
        <f>FVSCHEDULE(1,L90:$L$395)</f>
        <v>4.5293915010481536</v>
      </c>
    </row>
    <row r="91" spans="1:13" ht="11.25" customHeight="1">
      <c r="A91" s="35"/>
      <c r="B91" s="36" t="s">
        <v>12</v>
      </c>
      <c r="C91" s="37">
        <v>1673.6</v>
      </c>
      <c r="D91" s="37">
        <v>0.32</v>
      </c>
      <c r="E91" s="37">
        <v>0.69</v>
      </c>
      <c r="F91" s="37">
        <v>3.89</v>
      </c>
      <c r="G91" s="37">
        <v>5.35</v>
      </c>
      <c r="H91" s="38">
        <v>5.99</v>
      </c>
      <c r="I91" s="38"/>
      <c r="J91" s="1">
        <v>36831</v>
      </c>
      <c r="K91" s="4">
        <f t="shared" si="2"/>
        <v>0.32</v>
      </c>
      <c r="L91" s="75">
        <f t="shared" si="3"/>
        <v>3.2000000000000002E-3</v>
      </c>
      <c r="M91" s="3">
        <f>FVSCHEDULE(1,L91:$L$395)</f>
        <v>4.5230592181427554</v>
      </c>
    </row>
    <row r="92" spans="1:13" ht="11.25" customHeight="1">
      <c r="A92" s="35"/>
      <c r="B92" s="36" t="s">
        <v>13</v>
      </c>
      <c r="C92" s="37">
        <v>1683.47</v>
      </c>
      <c r="D92" s="37">
        <v>0.59</v>
      </c>
      <c r="E92" s="37">
        <v>1.05</v>
      </c>
      <c r="F92" s="37">
        <v>4.26</v>
      </c>
      <c r="G92" s="37">
        <v>5.97</v>
      </c>
      <c r="H92" s="38">
        <v>5.97</v>
      </c>
      <c r="I92" s="38"/>
      <c r="J92" s="1">
        <v>36861</v>
      </c>
      <c r="K92" s="4">
        <f t="shared" si="2"/>
        <v>0.59</v>
      </c>
      <c r="L92" s="75">
        <f t="shared" si="3"/>
        <v>5.8999999999999999E-3</v>
      </c>
      <c r="M92" s="3">
        <f>FVSCHEDULE(1,L92:$L$395)</f>
        <v>4.5086315970322541</v>
      </c>
    </row>
    <row r="93" spans="1:13" ht="11.25" customHeight="1">
      <c r="A93" s="29">
        <v>2001</v>
      </c>
      <c r="B93" s="32" t="s">
        <v>2</v>
      </c>
      <c r="C93" s="33">
        <v>1693.07</v>
      </c>
      <c r="D93" s="41">
        <v>0.56999999999999995</v>
      </c>
      <c r="E93" s="37">
        <v>1.49</v>
      </c>
      <c r="F93" s="37">
        <v>3.2</v>
      </c>
      <c r="G93" s="37">
        <v>0.56999999999999995</v>
      </c>
      <c r="H93" s="47">
        <v>5.92</v>
      </c>
      <c r="I93" s="47"/>
      <c r="J93" s="1">
        <v>36892</v>
      </c>
      <c r="K93" s="4">
        <f t="shared" si="2"/>
        <v>0.56999999999999995</v>
      </c>
      <c r="L93" s="75">
        <f t="shared" si="3"/>
        <v>5.6999999999999993E-3</v>
      </c>
      <c r="M93" s="3">
        <f>FVSCHEDULE(1,L93:$L$395)</f>
        <v>4.4821866955286342</v>
      </c>
    </row>
    <row r="94" spans="1:13" ht="11.25" customHeight="1">
      <c r="B94" s="32" t="s">
        <v>3</v>
      </c>
      <c r="C94" s="41">
        <v>1700.86</v>
      </c>
      <c r="D94" s="41">
        <v>0.46</v>
      </c>
      <c r="E94" s="37">
        <v>1.63</v>
      </c>
      <c r="F94" s="37">
        <v>2.33</v>
      </c>
      <c r="G94" s="37">
        <v>1.03</v>
      </c>
      <c r="H94" s="52">
        <v>6.27</v>
      </c>
      <c r="I94" s="52"/>
      <c r="J94" s="1">
        <v>36923</v>
      </c>
      <c r="K94" s="4">
        <f t="shared" si="2"/>
        <v>0.46</v>
      </c>
      <c r="L94" s="75">
        <f t="shared" si="3"/>
        <v>4.5999999999999999E-3</v>
      </c>
      <c r="M94" s="3">
        <f>FVSCHEDULE(1,L94:$L$395)</f>
        <v>4.4567830322448332</v>
      </c>
    </row>
    <row r="95" spans="1:13" ht="11.25" customHeight="1">
      <c r="B95" s="32" t="s">
        <v>4</v>
      </c>
      <c r="C95" s="33">
        <v>1707.32</v>
      </c>
      <c r="D95" s="41">
        <v>0.38</v>
      </c>
      <c r="E95" s="37">
        <v>1.42</v>
      </c>
      <c r="F95" s="37">
        <v>2.48</v>
      </c>
      <c r="G95" s="37">
        <v>1.42</v>
      </c>
      <c r="H95" s="52">
        <v>6.44</v>
      </c>
      <c r="I95" s="52"/>
      <c r="J95" s="1">
        <v>36951</v>
      </c>
      <c r="K95" s="4">
        <f t="shared" si="2"/>
        <v>0.38</v>
      </c>
      <c r="L95" s="75">
        <f t="shared" si="3"/>
        <v>3.8E-3</v>
      </c>
      <c r="M95" s="3">
        <f>FVSCHEDULE(1,L95:$L$395)</f>
        <v>4.436375704006406</v>
      </c>
    </row>
    <row r="96" spans="1:13" ht="11.25" customHeight="1">
      <c r="B96" s="32" t="s">
        <v>5</v>
      </c>
      <c r="C96" s="33">
        <v>1717.22</v>
      </c>
      <c r="D96" s="41">
        <v>0.57999999999999996</v>
      </c>
      <c r="E96" s="37">
        <v>1.43</v>
      </c>
      <c r="F96" s="37">
        <v>2.93</v>
      </c>
      <c r="G96" s="37">
        <v>2</v>
      </c>
      <c r="H96" s="52">
        <v>6.61</v>
      </c>
      <c r="I96" s="52"/>
      <c r="J96" s="1">
        <v>36982</v>
      </c>
      <c r="K96" s="4">
        <f t="shared" si="2"/>
        <v>0.57999999999999996</v>
      </c>
      <c r="L96" s="75">
        <f t="shared" si="3"/>
        <v>5.7999999999999996E-3</v>
      </c>
      <c r="M96" s="3">
        <f>FVSCHEDULE(1,L96:$L$395)</f>
        <v>4.4195812950850826</v>
      </c>
    </row>
    <row r="97" spans="1:13" ht="11.25" customHeight="1">
      <c r="B97" s="32" t="s">
        <v>6</v>
      </c>
      <c r="C97" s="33">
        <v>1724.26</v>
      </c>
      <c r="D97" s="41">
        <v>0.41</v>
      </c>
      <c r="E97" s="37">
        <v>1.38</v>
      </c>
      <c r="F97" s="37">
        <v>3.03</v>
      </c>
      <c r="G97" s="37">
        <v>2.42</v>
      </c>
      <c r="H97" s="52">
        <v>7.04</v>
      </c>
      <c r="I97" s="52"/>
      <c r="J97" s="1">
        <v>37012</v>
      </c>
      <c r="K97" s="4">
        <f t="shared" si="2"/>
        <v>0.41</v>
      </c>
      <c r="L97" s="75">
        <f t="shared" si="3"/>
        <v>4.0999999999999995E-3</v>
      </c>
      <c r="M97" s="3">
        <f>FVSCHEDULE(1,L97:$L$395)</f>
        <v>4.3940955409475917</v>
      </c>
    </row>
    <row r="98" spans="1:13" ht="11.25" customHeight="1">
      <c r="B98" s="32" t="s">
        <v>7</v>
      </c>
      <c r="C98" s="33">
        <v>1733.23</v>
      </c>
      <c r="D98" s="41">
        <v>0.52</v>
      </c>
      <c r="E98" s="37">
        <v>1.52</v>
      </c>
      <c r="F98" s="37">
        <v>2.96</v>
      </c>
      <c r="G98" s="37">
        <v>2.96</v>
      </c>
      <c r="H98" s="52">
        <v>7.35</v>
      </c>
      <c r="I98" s="52"/>
      <c r="J98" s="1">
        <v>37043</v>
      </c>
      <c r="K98" s="4">
        <f t="shared" si="2"/>
        <v>0.52</v>
      </c>
      <c r="L98" s="75">
        <f t="shared" si="3"/>
        <v>5.1999999999999998E-3</v>
      </c>
      <c r="M98" s="3">
        <f>FVSCHEDULE(1,L98:$L$395)</f>
        <v>4.3761533123668821</v>
      </c>
    </row>
    <row r="99" spans="1:13" ht="11.25" customHeight="1">
      <c r="B99" s="32" t="s">
        <v>8</v>
      </c>
      <c r="C99" s="33">
        <v>1756.28</v>
      </c>
      <c r="D99" s="41">
        <v>1.33</v>
      </c>
      <c r="E99" s="37">
        <v>2.27</v>
      </c>
      <c r="F99" s="37">
        <v>3.73</v>
      </c>
      <c r="G99" s="37">
        <v>4.32</v>
      </c>
      <c r="H99" s="52">
        <v>7.05</v>
      </c>
      <c r="I99" s="52"/>
      <c r="J99" s="1">
        <v>37073</v>
      </c>
      <c r="K99" s="4">
        <f t="shared" si="2"/>
        <v>1.33</v>
      </c>
      <c r="L99" s="75">
        <f t="shared" si="3"/>
        <v>1.3300000000000001E-2</v>
      </c>
      <c r="M99" s="3">
        <f>FVSCHEDULE(1,L99:$L$395)</f>
        <v>4.3535150341890985</v>
      </c>
    </row>
    <row r="100" spans="1:13" ht="11.25" customHeight="1">
      <c r="B100" s="32" t="s">
        <v>9</v>
      </c>
      <c r="C100" s="33">
        <v>1768.57</v>
      </c>
      <c r="D100" s="41">
        <v>0.7</v>
      </c>
      <c r="E100" s="37">
        <v>2.57</v>
      </c>
      <c r="F100" s="37">
        <v>3.98</v>
      </c>
      <c r="G100" s="37">
        <v>5.0599999999999996</v>
      </c>
      <c r="H100" s="47">
        <v>6.41</v>
      </c>
      <c r="I100" s="47"/>
      <c r="J100" s="1">
        <v>37104</v>
      </c>
      <c r="K100" s="4">
        <f t="shared" si="2"/>
        <v>0.7</v>
      </c>
      <c r="L100" s="75">
        <f t="shared" si="3"/>
        <v>6.9999999999999993E-3</v>
      </c>
      <c r="M100" s="3">
        <f>FVSCHEDULE(1,L100:$L$395)</f>
        <v>4.2963732697020616</v>
      </c>
    </row>
    <row r="101" spans="1:13" ht="11.25" customHeight="1">
      <c r="A101" s="35"/>
      <c r="B101" s="36" t="s">
        <v>10</v>
      </c>
      <c r="C101" s="37">
        <v>1773.52</v>
      </c>
      <c r="D101" s="37">
        <v>0.28000000000000003</v>
      </c>
      <c r="E101" s="37">
        <v>2.3199999999999998</v>
      </c>
      <c r="F101" s="37">
        <v>3.88</v>
      </c>
      <c r="G101" s="37">
        <v>5.35</v>
      </c>
      <c r="H101" s="52">
        <v>6.46</v>
      </c>
      <c r="I101" s="52"/>
      <c r="J101" s="1">
        <v>37135</v>
      </c>
      <c r="K101" s="4">
        <f t="shared" si="2"/>
        <v>0.28000000000000003</v>
      </c>
      <c r="L101" s="75">
        <f t="shared" si="3"/>
        <v>2.8000000000000004E-3</v>
      </c>
      <c r="M101" s="3">
        <f>FVSCHEDULE(1,L101:$L$395)</f>
        <v>4.2665077156922102</v>
      </c>
    </row>
    <row r="102" spans="1:13" ht="11.25" customHeight="1">
      <c r="A102" s="35"/>
      <c r="B102" s="36" t="s">
        <v>11</v>
      </c>
      <c r="C102" s="37">
        <v>1788.24</v>
      </c>
      <c r="D102" s="37">
        <v>0.83</v>
      </c>
      <c r="E102" s="37">
        <v>1.82</v>
      </c>
      <c r="F102" s="37">
        <v>4.1399999999999997</v>
      </c>
      <c r="G102" s="37">
        <v>6.22</v>
      </c>
      <c r="H102" s="52">
        <v>7.19</v>
      </c>
      <c r="I102" s="52"/>
      <c r="J102" s="1">
        <v>37165</v>
      </c>
      <c r="K102" s="4">
        <f t="shared" si="2"/>
        <v>0.83</v>
      </c>
      <c r="L102" s="75">
        <f t="shared" si="3"/>
        <v>8.3000000000000001E-3</v>
      </c>
      <c r="M102" s="3">
        <f>FVSCHEDULE(1,L102:$L$395)</f>
        <v>4.2545948501119097</v>
      </c>
    </row>
    <row r="103" spans="1:13" ht="11.25" customHeight="1">
      <c r="A103" s="35"/>
      <c r="B103" s="36" t="s">
        <v>12</v>
      </c>
      <c r="C103" s="37">
        <v>1800.94</v>
      </c>
      <c r="D103" s="37">
        <v>0.71</v>
      </c>
      <c r="E103" s="37">
        <v>1.83</v>
      </c>
      <c r="F103" s="37">
        <v>4.45</v>
      </c>
      <c r="G103" s="37">
        <v>6.98</v>
      </c>
      <c r="H103" s="52">
        <v>7.61</v>
      </c>
      <c r="I103" s="52"/>
      <c r="J103" s="1">
        <v>37196</v>
      </c>
      <c r="K103" s="4">
        <f t="shared" si="2"/>
        <v>0.71</v>
      </c>
      <c r="L103" s="75">
        <f t="shared" si="3"/>
        <v>7.0999999999999995E-3</v>
      </c>
      <c r="M103" s="3">
        <f>FVSCHEDULE(1,L103:$L$395)</f>
        <v>4.2195723991985599</v>
      </c>
    </row>
    <row r="104" spans="1:13" ht="11.25" customHeight="1">
      <c r="A104" s="35"/>
      <c r="B104" s="36" t="s">
        <v>13</v>
      </c>
      <c r="C104" s="37">
        <v>1812.65</v>
      </c>
      <c r="D104" s="37">
        <v>0.65</v>
      </c>
      <c r="E104" s="41">
        <v>2.21</v>
      </c>
      <c r="F104" s="37">
        <v>4.58</v>
      </c>
      <c r="G104" s="37">
        <v>7.67</v>
      </c>
      <c r="H104" s="52">
        <v>7.67</v>
      </c>
      <c r="I104" s="52"/>
      <c r="J104" s="1">
        <v>37226</v>
      </c>
      <c r="K104" s="4">
        <f t="shared" si="2"/>
        <v>0.65</v>
      </c>
      <c r="L104" s="75">
        <f t="shared" si="3"/>
        <v>6.5000000000000006E-3</v>
      </c>
      <c r="M104" s="3">
        <f>FVSCHEDULE(1,L104:$L$395)</f>
        <v>4.1898246442245668</v>
      </c>
    </row>
    <row r="105" spans="1:13" ht="11.25" customHeight="1">
      <c r="A105" s="29">
        <v>2002</v>
      </c>
      <c r="B105" s="32" t="s">
        <v>2</v>
      </c>
      <c r="C105" s="33">
        <v>1822.08</v>
      </c>
      <c r="D105" s="41">
        <v>0.52</v>
      </c>
      <c r="E105" s="37">
        <v>1.89</v>
      </c>
      <c r="F105" s="37">
        <v>3.75</v>
      </c>
      <c r="G105" s="37">
        <v>0.52</v>
      </c>
      <c r="H105" s="38">
        <v>7.62</v>
      </c>
      <c r="I105" s="38"/>
      <c r="J105" s="1">
        <v>37257</v>
      </c>
      <c r="K105" s="4">
        <f t="shared" si="2"/>
        <v>0.52</v>
      </c>
      <c r="L105" s="75">
        <f t="shared" si="3"/>
        <v>5.1999999999999998E-3</v>
      </c>
      <c r="M105" s="3">
        <f>FVSCHEDULE(1,L105:$L$395)</f>
        <v>4.1627666609285265</v>
      </c>
    </row>
    <row r="106" spans="1:13" ht="11.25" customHeight="1">
      <c r="B106" s="32" t="s">
        <v>3</v>
      </c>
      <c r="C106" s="33">
        <v>1828.64</v>
      </c>
      <c r="D106" s="33">
        <v>0.36</v>
      </c>
      <c r="E106" s="41">
        <v>1.54</v>
      </c>
      <c r="F106" s="37">
        <v>3.4</v>
      </c>
      <c r="G106" s="37">
        <v>0.88</v>
      </c>
      <c r="H106" s="38">
        <v>7.51</v>
      </c>
      <c r="I106" s="38"/>
      <c r="J106" s="1">
        <v>37288</v>
      </c>
      <c r="K106" s="4">
        <f t="shared" si="2"/>
        <v>0.36</v>
      </c>
      <c r="L106" s="75">
        <f t="shared" si="3"/>
        <v>3.5999999999999999E-3</v>
      </c>
      <c r="M106" s="3">
        <f>FVSCHEDULE(1,L106:$L$395)</f>
        <v>4.14123225321182</v>
      </c>
    </row>
    <row r="107" spans="1:13" ht="11.25" customHeight="1">
      <c r="B107" s="32" t="s">
        <v>4</v>
      </c>
      <c r="C107" s="33">
        <v>1839.61</v>
      </c>
      <c r="D107" s="33">
        <v>0.6</v>
      </c>
      <c r="E107" s="41">
        <v>1.49</v>
      </c>
      <c r="F107" s="37">
        <v>3.73</v>
      </c>
      <c r="G107" s="37">
        <v>1.49</v>
      </c>
      <c r="H107" s="38">
        <v>7.75</v>
      </c>
      <c r="I107" s="38"/>
      <c r="J107" s="1">
        <v>37316</v>
      </c>
      <c r="K107" s="4">
        <f t="shared" si="2"/>
        <v>0.6</v>
      </c>
      <c r="L107" s="75">
        <f t="shared" si="3"/>
        <v>6.0000000000000001E-3</v>
      </c>
      <c r="M107" s="3">
        <f>FVSCHEDULE(1,L107:$L$395)</f>
        <v>4.1263772949500064</v>
      </c>
    </row>
    <row r="108" spans="1:13" ht="11.25" customHeight="1">
      <c r="B108" s="32" t="s">
        <v>5</v>
      </c>
      <c r="C108" s="33">
        <v>1854.33</v>
      </c>
      <c r="D108" s="33">
        <v>0.8</v>
      </c>
      <c r="E108" s="41">
        <v>1.77</v>
      </c>
      <c r="F108" s="37">
        <v>3.7</v>
      </c>
      <c r="G108" s="37">
        <v>2.2999999999999998</v>
      </c>
      <c r="H108" s="38">
        <v>7.98</v>
      </c>
      <c r="I108" s="38"/>
      <c r="J108" s="1">
        <v>37347</v>
      </c>
      <c r="K108" s="4">
        <f t="shared" si="2"/>
        <v>0.8</v>
      </c>
      <c r="L108" s="75">
        <f t="shared" si="3"/>
        <v>8.0000000000000002E-3</v>
      </c>
      <c r="M108" s="3">
        <f>FVSCHEDULE(1,L108:$L$395)</f>
        <v>4.1017666947813192</v>
      </c>
    </row>
    <row r="109" spans="1:13" ht="11.25" customHeight="1">
      <c r="B109" s="32" t="s">
        <v>6</v>
      </c>
      <c r="C109" s="33">
        <v>1858.22</v>
      </c>
      <c r="D109" s="33">
        <v>0.21</v>
      </c>
      <c r="E109" s="41">
        <v>1.62</v>
      </c>
      <c r="F109" s="37">
        <v>3.18</v>
      </c>
      <c r="G109" s="37">
        <v>2.5099999999999998</v>
      </c>
      <c r="H109" s="38">
        <v>7.77</v>
      </c>
      <c r="I109" s="38"/>
      <c r="J109" s="1">
        <v>37377</v>
      </c>
      <c r="K109" s="4">
        <f t="shared" si="2"/>
        <v>0.21</v>
      </c>
      <c r="L109" s="75">
        <f t="shared" si="3"/>
        <v>2.0999999999999999E-3</v>
      </c>
      <c r="M109" s="3">
        <f>FVSCHEDULE(1,L109:$L$395)</f>
        <v>4.0692129908544832</v>
      </c>
    </row>
    <row r="110" spans="1:13" ht="11.25" customHeight="1">
      <c r="B110" s="32" t="s">
        <v>7</v>
      </c>
      <c r="C110" s="33">
        <v>1866.02</v>
      </c>
      <c r="D110" s="33">
        <v>0.42</v>
      </c>
      <c r="E110" s="41">
        <v>1.44</v>
      </c>
      <c r="F110" s="37">
        <v>2.94</v>
      </c>
      <c r="G110" s="37">
        <v>2.94</v>
      </c>
      <c r="H110" s="38">
        <v>7.66</v>
      </c>
      <c r="I110" s="38"/>
      <c r="J110" s="1">
        <v>37408</v>
      </c>
      <c r="K110" s="4">
        <f t="shared" si="2"/>
        <v>0.42</v>
      </c>
      <c r="L110" s="75">
        <f t="shared" si="3"/>
        <v>4.1999999999999997E-3</v>
      </c>
      <c r="M110" s="3">
        <f>FVSCHEDULE(1,L110:$L$395)</f>
        <v>4.0606855511969675</v>
      </c>
    </row>
    <row r="111" spans="1:13" ht="11.25" customHeight="1">
      <c r="B111" s="32" t="s">
        <v>8</v>
      </c>
      <c r="C111" s="33">
        <v>1888.23</v>
      </c>
      <c r="D111" s="33">
        <v>1.19</v>
      </c>
      <c r="E111" s="41">
        <v>1.83</v>
      </c>
      <c r="F111" s="37">
        <v>3.63</v>
      </c>
      <c r="G111" s="33">
        <v>4.17</v>
      </c>
      <c r="H111" s="34">
        <v>7.51</v>
      </c>
      <c r="I111" s="38"/>
      <c r="J111" s="1">
        <v>37438</v>
      </c>
      <c r="K111" s="4">
        <f t="shared" si="2"/>
        <v>1.19</v>
      </c>
      <c r="L111" s="75">
        <f t="shared" si="3"/>
        <v>1.1899999999999999E-2</v>
      </c>
      <c r="M111" s="3">
        <f>FVSCHEDULE(1,L111:$L$395)</f>
        <v>4.0437020027852624</v>
      </c>
    </row>
    <row r="112" spans="1:13" ht="11.25" customHeight="1">
      <c r="B112" s="32" t="s">
        <v>9</v>
      </c>
      <c r="C112" s="33">
        <v>1900.5</v>
      </c>
      <c r="D112" s="33">
        <v>0.65</v>
      </c>
      <c r="E112" s="41">
        <v>2.2799999999999998</v>
      </c>
      <c r="F112" s="37">
        <v>3.93</v>
      </c>
      <c r="G112" s="33">
        <v>4.8499999999999996</v>
      </c>
      <c r="H112" s="34">
        <v>7.46</v>
      </c>
      <c r="I112" s="38"/>
      <c r="J112" s="1">
        <v>37469</v>
      </c>
      <c r="K112" s="4">
        <f t="shared" si="2"/>
        <v>0.65</v>
      </c>
      <c r="L112" s="75">
        <f t="shared" si="3"/>
        <v>6.5000000000000006E-3</v>
      </c>
      <c r="M112" s="3">
        <f>FVSCHEDULE(1,L112:$L$395)</f>
        <v>3.9961478434482323</v>
      </c>
    </row>
    <row r="113" spans="1:13" ht="11.25" customHeight="1">
      <c r="A113" s="35"/>
      <c r="B113" s="36" t="s">
        <v>10</v>
      </c>
      <c r="C113" s="37">
        <v>1914.18</v>
      </c>
      <c r="D113" s="37">
        <v>0.72</v>
      </c>
      <c r="E113" s="41">
        <v>2.58</v>
      </c>
      <c r="F113" s="37">
        <v>4.05</v>
      </c>
      <c r="G113" s="33">
        <v>5.6</v>
      </c>
      <c r="H113" s="34">
        <v>7.93</v>
      </c>
      <c r="I113" s="38"/>
      <c r="J113" s="1">
        <v>37500</v>
      </c>
      <c r="K113" s="4">
        <f t="shared" si="2"/>
        <v>0.72</v>
      </c>
      <c r="L113" s="75">
        <f t="shared" si="3"/>
        <v>7.1999999999999998E-3</v>
      </c>
      <c r="M113" s="3">
        <f>FVSCHEDULE(1,L113:$L$395)</f>
        <v>3.9703406293574073</v>
      </c>
    </row>
    <row r="114" spans="1:13" ht="11.25" customHeight="1">
      <c r="A114" s="35"/>
      <c r="B114" s="36" t="s">
        <v>11</v>
      </c>
      <c r="C114" s="37">
        <v>1939.26</v>
      </c>
      <c r="D114" s="37">
        <v>1.31</v>
      </c>
      <c r="E114" s="41">
        <v>2.7</v>
      </c>
      <c r="F114" s="37">
        <v>4.58</v>
      </c>
      <c r="G114" s="33">
        <v>6.98</v>
      </c>
      <c r="H114" s="34">
        <v>8.4499999999999993</v>
      </c>
      <c r="I114" s="38"/>
      <c r="J114" s="1">
        <v>37530</v>
      </c>
      <c r="K114" s="4">
        <f t="shared" si="2"/>
        <v>1.31</v>
      </c>
      <c r="L114" s="75">
        <f t="shared" si="3"/>
        <v>1.3100000000000001E-2</v>
      </c>
      <c r="M114" s="3">
        <f>FVSCHEDULE(1,L114:$L$395)</f>
        <v>3.9419585279561313</v>
      </c>
    </row>
    <row r="115" spans="1:13" ht="11.25" customHeight="1">
      <c r="B115" s="32" t="s">
        <v>12</v>
      </c>
      <c r="C115" s="33">
        <v>1997.83</v>
      </c>
      <c r="D115" s="41">
        <v>3.02</v>
      </c>
      <c r="E115" s="41">
        <v>5.12</v>
      </c>
      <c r="F115" s="37">
        <v>7.51</v>
      </c>
      <c r="G115" s="33">
        <v>10.220000000000001</v>
      </c>
      <c r="H115" s="34">
        <v>10.93</v>
      </c>
      <c r="I115" s="38"/>
      <c r="J115" s="1">
        <v>37561</v>
      </c>
      <c r="K115" s="4">
        <f t="shared" si="2"/>
        <v>3.02</v>
      </c>
      <c r="L115" s="75">
        <f t="shared" si="3"/>
        <v>3.0200000000000001E-2</v>
      </c>
      <c r="M115" s="3">
        <f>FVSCHEDULE(1,L115:$L$395)</f>
        <v>3.8909866034509224</v>
      </c>
    </row>
    <row r="116" spans="1:13" ht="11.25" customHeight="1">
      <c r="A116" s="35"/>
      <c r="B116" s="36" t="s">
        <v>13</v>
      </c>
      <c r="C116" s="37">
        <v>2039.78</v>
      </c>
      <c r="D116" s="37">
        <v>2.1</v>
      </c>
      <c r="E116" s="41">
        <v>6.56</v>
      </c>
      <c r="F116" s="37">
        <v>9.31</v>
      </c>
      <c r="G116" s="33">
        <v>12.53</v>
      </c>
      <c r="H116" s="34">
        <v>12.53</v>
      </c>
      <c r="I116" s="38"/>
      <c r="J116" s="1">
        <v>37591</v>
      </c>
      <c r="K116" s="4">
        <f t="shared" si="2"/>
        <v>2.1</v>
      </c>
      <c r="L116" s="75">
        <f t="shared" si="3"/>
        <v>2.1000000000000001E-2</v>
      </c>
      <c r="M116" s="3">
        <f>FVSCHEDULE(1,L116:$L$395)</f>
        <v>3.7769235133478136</v>
      </c>
    </row>
    <row r="117" spans="1:13" ht="11.25" customHeight="1">
      <c r="A117" s="29">
        <v>2003</v>
      </c>
      <c r="B117" s="32" t="s">
        <v>2</v>
      </c>
      <c r="C117" s="33">
        <v>2085.6799999999998</v>
      </c>
      <c r="D117" s="41">
        <v>2.25</v>
      </c>
      <c r="E117" s="41">
        <v>7.55</v>
      </c>
      <c r="F117" s="37">
        <v>10.46</v>
      </c>
      <c r="G117" s="37">
        <v>2.25</v>
      </c>
      <c r="H117" s="34">
        <v>14.47</v>
      </c>
      <c r="I117" s="38"/>
      <c r="J117" s="1">
        <v>37622</v>
      </c>
      <c r="K117" s="4">
        <f t="shared" si="2"/>
        <v>2.25</v>
      </c>
      <c r="L117" s="75">
        <f t="shared" si="3"/>
        <v>2.2499999999999999E-2</v>
      </c>
      <c r="M117" s="3">
        <f>FVSCHEDULE(1,L117:$L$395)</f>
        <v>3.6992394841800369</v>
      </c>
    </row>
    <row r="118" spans="1:13" ht="11.25" customHeight="1">
      <c r="B118" s="32" t="s">
        <v>3</v>
      </c>
      <c r="C118" s="33">
        <v>2118.4299999999998</v>
      </c>
      <c r="D118" s="33">
        <v>1.57</v>
      </c>
      <c r="E118" s="41">
        <v>6.04</v>
      </c>
      <c r="F118" s="37">
        <v>11.47</v>
      </c>
      <c r="G118" s="37">
        <v>3.86</v>
      </c>
      <c r="H118" s="34">
        <v>15.85</v>
      </c>
      <c r="I118" s="38"/>
      <c r="J118" s="1">
        <v>37653</v>
      </c>
      <c r="K118" s="4">
        <f t="shared" si="2"/>
        <v>1.57</v>
      </c>
      <c r="L118" s="75">
        <f t="shared" si="3"/>
        <v>1.5700000000000002E-2</v>
      </c>
      <c r="M118" s="3">
        <f>FVSCHEDULE(1,L118:$L$395)</f>
        <v>3.61783812633744</v>
      </c>
    </row>
    <row r="119" spans="1:13" ht="11.25" customHeight="1">
      <c r="B119" s="32" t="s">
        <v>4</v>
      </c>
      <c r="C119" s="33">
        <v>2144.4899999999998</v>
      </c>
      <c r="D119" s="33">
        <v>1.23</v>
      </c>
      <c r="E119" s="41">
        <v>5.13</v>
      </c>
      <c r="F119" s="37">
        <v>12.03</v>
      </c>
      <c r="G119" s="37">
        <v>5.13</v>
      </c>
      <c r="H119" s="34">
        <v>16.57</v>
      </c>
      <c r="I119" s="38"/>
      <c r="J119" s="1">
        <v>37681</v>
      </c>
      <c r="K119" s="4">
        <f t="shared" si="2"/>
        <v>1.23</v>
      </c>
      <c r="L119" s="75">
        <f t="shared" si="3"/>
        <v>1.23E-2</v>
      </c>
      <c r="M119" s="3">
        <f>FVSCHEDULE(1,L119:$L$395)</f>
        <v>3.5619160444397435</v>
      </c>
    </row>
    <row r="120" spans="1:13" ht="11.25" customHeight="1">
      <c r="B120" s="32" t="s">
        <v>5</v>
      </c>
      <c r="C120" s="33">
        <v>2165.29</v>
      </c>
      <c r="D120" s="33">
        <v>0.97</v>
      </c>
      <c r="E120" s="41">
        <v>3.82</v>
      </c>
      <c r="F120" s="37">
        <v>11.66</v>
      </c>
      <c r="G120" s="37">
        <v>6.15</v>
      </c>
      <c r="H120" s="34">
        <v>16.77</v>
      </c>
      <c r="I120" s="38"/>
      <c r="J120" s="1">
        <v>37712</v>
      </c>
      <c r="K120" s="4">
        <f t="shared" si="2"/>
        <v>0.97</v>
      </c>
      <c r="L120" s="75">
        <f t="shared" si="3"/>
        <v>9.7000000000000003E-3</v>
      </c>
      <c r="M120" s="3">
        <f>FVSCHEDULE(1,L120:$L$395)</f>
        <v>3.5186368116563762</v>
      </c>
    </row>
    <row r="121" spans="1:13" ht="11.25" customHeight="1">
      <c r="B121" s="32" t="s">
        <v>6</v>
      </c>
      <c r="C121" s="33">
        <v>2178.5</v>
      </c>
      <c r="D121" s="33">
        <v>0.61</v>
      </c>
      <c r="E121" s="41">
        <v>2.84</v>
      </c>
      <c r="F121" s="37">
        <v>9.0399999999999991</v>
      </c>
      <c r="G121" s="37">
        <v>6.8</v>
      </c>
      <c r="H121" s="34">
        <v>17.239999999999998</v>
      </c>
      <c r="I121" s="38"/>
      <c r="J121" s="1">
        <v>37742</v>
      </c>
      <c r="K121" s="4">
        <f t="shared" si="2"/>
        <v>0.61</v>
      </c>
      <c r="L121" s="75">
        <f t="shared" si="3"/>
        <v>6.0999999999999995E-3</v>
      </c>
      <c r="M121" s="3">
        <f>FVSCHEDULE(1,L121:$L$395)</f>
        <v>3.484833922607073</v>
      </c>
    </row>
    <row r="122" spans="1:13" ht="11.25" customHeight="1">
      <c r="B122" s="32" t="s">
        <v>7</v>
      </c>
      <c r="C122" s="33">
        <v>2175.23</v>
      </c>
      <c r="D122" s="33">
        <v>-0.15</v>
      </c>
      <c r="E122" s="41">
        <v>1.43</v>
      </c>
      <c r="F122" s="37">
        <v>6.64</v>
      </c>
      <c r="G122" s="37">
        <v>6.64</v>
      </c>
      <c r="H122" s="34">
        <v>16.57</v>
      </c>
      <c r="I122" s="38"/>
      <c r="J122" s="1">
        <v>37773</v>
      </c>
      <c r="K122" s="4">
        <f t="shared" si="2"/>
        <v>-0.15</v>
      </c>
      <c r="L122" s="75">
        <f t="shared" si="3"/>
        <v>-1.5E-3</v>
      </c>
      <c r="M122" s="3">
        <f>FVSCHEDULE(1,L122:$L$395)</f>
        <v>3.4637053201541326</v>
      </c>
    </row>
    <row r="123" spans="1:13" ht="11.25" customHeight="1">
      <c r="B123" s="32" t="s">
        <v>8</v>
      </c>
      <c r="C123" s="33">
        <v>2179.58</v>
      </c>
      <c r="D123" s="33">
        <v>0.2</v>
      </c>
      <c r="E123" s="41">
        <v>0.66</v>
      </c>
      <c r="F123" s="37">
        <v>4.5</v>
      </c>
      <c r="G123" s="37">
        <v>6.85</v>
      </c>
      <c r="H123" s="34">
        <v>15.43</v>
      </c>
      <c r="I123" s="38"/>
      <c r="J123" s="1">
        <v>37803</v>
      </c>
      <c r="K123" s="4">
        <f t="shared" si="2"/>
        <v>0.2</v>
      </c>
      <c r="L123" s="75">
        <f t="shared" si="3"/>
        <v>2E-3</v>
      </c>
      <c r="M123" s="3">
        <f>FVSCHEDULE(1,L123:$L$395)</f>
        <v>3.4689086831789044</v>
      </c>
    </row>
    <row r="124" spans="1:13" ht="11.25" customHeight="1">
      <c r="B124" s="32" t="s">
        <v>9</v>
      </c>
      <c r="C124" s="33">
        <v>2186.9899999999998</v>
      </c>
      <c r="D124" s="33">
        <v>0.34</v>
      </c>
      <c r="E124" s="41">
        <v>0.39</v>
      </c>
      <c r="F124" s="37">
        <v>3.24</v>
      </c>
      <c r="G124" s="37">
        <v>7.22</v>
      </c>
      <c r="H124" s="34">
        <v>15.07</v>
      </c>
      <c r="I124" s="38"/>
      <c r="J124" s="1">
        <v>37834</v>
      </c>
      <c r="K124" s="4">
        <f t="shared" si="2"/>
        <v>0.34</v>
      </c>
      <c r="L124" s="75">
        <f t="shared" si="3"/>
        <v>3.4000000000000002E-3</v>
      </c>
      <c r="M124" s="3">
        <f>FVSCHEDULE(1,L124:$L$395)</f>
        <v>3.4619847137514008</v>
      </c>
    </row>
    <row r="125" spans="1:13" ht="11.25" customHeight="1">
      <c r="A125" s="35"/>
      <c r="B125" s="36" t="s">
        <v>10</v>
      </c>
      <c r="C125" s="37">
        <v>2204.0500000000002</v>
      </c>
      <c r="D125" s="37">
        <v>0.78</v>
      </c>
      <c r="E125" s="41">
        <v>1.32</v>
      </c>
      <c r="F125" s="37">
        <v>2.78</v>
      </c>
      <c r="G125" s="37">
        <v>8.0500000000000007</v>
      </c>
      <c r="H125" s="34">
        <v>15.14</v>
      </c>
      <c r="I125" s="38"/>
      <c r="J125" s="1">
        <v>37865</v>
      </c>
      <c r="K125" s="4">
        <f t="shared" si="2"/>
        <v>0.78</v>
      </c>
      <c r="L125" s="75">
        <f t="shared" si="3"/>
        <v>7.8000000000000005E-3</v>
      </c>
      <c r="M125" s="3">
        <f>FVSCHEDULE(1,L125:$L$395)</f>
        <v>3.4502538506591627</v>
      </c>
    </row>
    <row r="126" spans="1:13" ht="11.25" customHeight="1">
      <c r="A126" s="35"/>
      <c r="B126" s="36" t="s">
        <v>11</v>
      </c>
      <c r="C126" s="37">
        <v>2210.44</v>
      </c>
      <c r="D126" s="37">
        <v>0.28999999999999998</v>
      </c>
      <c r="E126" s="41">
        <v>1.42</v>
      </c>
      <c r="F126" s="37">
        <v>2.09</v>
      </c>
      <c r="G126" s="37">
        <v>8.3699999999999992</v>
      </c>
      <c r="H126" s="34">
        <v>13.98</v>
      </c>
      <c r="I126" s="38"/>
      <c r="J126" s="1">
        <v>37895</v>
      </c>
      <c r="K126" s="4">
        <f t="shared" si="2"/>
        <v>0.28999999999999998</v>
      </c>
      <c r="L126" s="75">
        <f t="shared" si="3"/>
        <v>2.8999999999999998E-3</v>
      </c>
      <c r="M126" s="3">
        <f>FVSCHEDULE(1,L126:$L$395)</f>
        <v>3.4235501594157216</v>
      </c>
    </row>
    <row r="127" spans="1:13" ht="11.25" customHeight="1">
      <c r="B127" s="32" t="s">
        <v>12</v>
      </c>
      <c r="C127" s="33">
        <v>2217.96</v>
      </c>
      <c r="D127" s="41">
        <v>0.34</v>
      </c>
      <c r="E127" s="41">
        <v>1.42</v>
      </c>
      <c r="F127" s="37">
        <v>1.81</v>
      </c>
      <c r="G127" s="37">
        <v>8.74</v>
      </c>
      <c r="H127" s="34">
        <v>11.02</v>
      </c>
      <c r="I127" s="38"/>
      <c r="J127" s="1">
        <v>37926</v>
      </c>
      <c r="K127" s="4">
        <f t="shared" si="2"/>
        <v>0.34</v>
      </c>
      <c r="L127" s="75">
        <f t="shared" si="3"/>
        <v>3.4000000000000002E-3</v>
      </c>
      <c r="M127" s="3">
        <f>FVSCHEDULE(1,L127:$L$395)</f>
        <v>3.4136505727547286</v>
      </c>
    </row>
    <row r="128" spans="1:13" ht="11.25" customHeight="1" thickBot="1">
      <c r="A128" s="53"/>
      <c r="B128" s="54" t="s">
        <v>13</v>
      </c>
      <c r="C128" s="55">
        <v>2229.4899999999998</v>
      </c>
      <c r="D128" s="55">
        <v>0.52</v>
      </c>
      <c r="E128" s="55">
        <v>1.1499999999999999</v>
      </c>
      <c r="F128" s="44">
        <v>2.4900000000000002</v>
      </c>
      <c r="G128" s="44">
        <v>9.3000000000000007</v>
      </c>
      <c r="H128" s="45">
        <v>9.3000000000000007</v>
      </c>
      <c r="I128" s="38"/>
      <c r="J128" s="1">
        <v>37956</v>
      </c>
      <c r="K128" s="4">
        <f t="shared" si="2"/>
        <v>0.52</v>
      </c>
      <c r="L128" s="75">
        <f t="shared" si="3"/>
        <v>5.1999999999999998E-3</v>
      </c>
      <c r="M128" s="3">
        <f>FVSCHEDULE(1,L128:$L$395)</f>
        <v>3.4020834888924951</v>
      </c>
    </row>
    <row r="129" spans="1:13" ht="15.75" thickTop="1">
      <c r="A129" s="29">
        <v>2004</v>
      </c>
      <c r="B129" s="48" t="s">
        <v>2</v>
      </c>
      <c r="C129" s="37">
        <v>2246.4299999999998</v>
      </c>
      <c r="D129" s="37">
        <v>0.76</v>
      </c>
      <c r="E129" s="41">
        <v>1.63</v>
      </c>
      <c r="F129" s="37">
        <v>3.07</v>
      </c>
      <c r="G129" s="37">
        <v>0.76</v>
      </c>
      <c r="H129" s="34">
        <v>7.71</v>
      </c>
      <c r="I129" s="38"/>
      <c r="J129" s="1">
        <v>37987</v>
      </c>
      <c r="K129" s="4">
        <f t="shared" si="2"/>
        <v>0.76</v>
      </c>
      <c r="L129" s="75">
        <f t="shared" si="3"/>
        <v>7.6E-3</v>
      </c>
      <c r="M129" s="3">
        <f>FVSCHEDULE(1,L129:$L$395)</f>
        <v>3.3844841712022404</v>
      </c>
    </row>
    <row r="130" spans="1:13" ht="15">
      <c r="A130" s="56"/>
      <c r="B130" s="48" t="s">
        <v>3</v>
      </c>
      <c r="C130" s="37">
        <v>2260.13</v>
      </c>
      <c r="D130" s="37">
        <v>0.61</v>
      </c>
      <c r="E130" s="41">
        <v>1.9</v>
      </c>
      <c r="F130" s="37">
        <v>3.34</v>
      </c>
      <c r="G130" s="37">
        <v>1.37</v>
      </c>
      <c r="H130" s="34">
        <v>6.69</v>
      </c>
      <c r="I130" s="38"/>
      <c r="J130" s="1">
        <v>38018</v>
      </c>
      <c r="K130" s="4">
        <f t="shared" si="2"/>
        <v>0.61</v>
      </c>
      <c r="L130" s="75">
        <f t="shared" si="3"/>
        <v>6.0999999999999995E-3</v>
      </c>
      <c r="M130" s="3">
        <f>FVSCHEDULE(1,L130:$L$395)</f>
        <v>3.3589561048057188</v>
      </c>
    </row>
    <row r="131" spans="1:13" ht="15">
      <c r="A131" s="57"/>
      <c r="B131" s="48" t="s">
        <v>4</v>
      </c>
      <c r="C131" s="37">
        <v>2270.75</v>
      </c>
      <c r="D131" s="37">
        <v>0.47</v>
      </c>
      <c r="E131" s="41">
        <v>1.85</v>
      </c>
      <c r="F131" s="37">
        <v>3.03</v>
      </c>
      <c r="G131" s="37">
        <v>1.85</v>
      </c>
      <c r="H131" s="34">
        <v>5.89</v>
      </c>
      <c r="I131" s="38"/>
      <c r="J131" s="1">
        <v>38047</v>
      </c>
      <c r="K131" s="4">
        <f t="shared" si="2"/>
        <v>0.47</v>
      </c>
      <c r="L131" s="75">
        <f t="shared" si="3"/>
        <v>4.6999999999999993E-3</v>
      </c>
      <c r="M131" s="3">
        <f>FVSCHEDULE(1,L131:$L$395)</f>
        <v>3.3385907015264125</v>
      </c>
    </row>
    <row r="132" spans="1:13" ht="15">
      <c r="A132" s="58"/>
      <c r="B132" s="48" t="s">
        <v>5</v>
      </c>
      <c r="C132" s="37">
        <v>2279.15</v>
      </c>
      <c r="D132" s="37">
        <v>0.37</v>
      </c>
      <c r="E132" s="41">
        <v>1.46</v>
      </c>
      <c r="F132" s="37">
        <v>3.11</v>
      </c>
      <c r="G132" s="37">
        <v>2.23</v>
      </c>
      <c r="H132" s="38">
        <v>5.26</v>
      </c>
      <c r="I132" s="38"/>
      <c r="J132" s="1">
        <v>38078</v>
      </c>
      <c r="K132" s="4">
        <f t="shared" si="2"/>
        <v>0.37</v>
      </c>
      <c r="L132" s="75">
        <f t="shared" si="3"/>
        <v>3.7000000000000002E-3</v>
      </c>
      <c r="M132" s="3">
        <f>FVSCHEDULE(1,L132:$L$395)</f>
        <v>3.3229727296968297</v>
      </c>
    </row>
    <row r="133" spans="1:13" ht="15">
      <c r="A133" s="58"/>
      <c r="B133" s="36" t="s">
        <v>6</v>
      </c>
      <c r="C133" s="37">
        <v>2290.77</v>
      </c>
      <c r="D133" s="37">
        <v>0.51</v>
      </c>
      <c r="E133" s="41">
        <v>1.36</v>
      </c>
      <c r="F133" s="37">
        <v>3.28</v>
      </c>
      <c r="G133" s="37">
        <v>2.75</v>
      </c>
      <c r="H133" s="38">
        <v>5.15</v>
      </c>
      <c r="I133" s="38"/>
      <c r="J133" s="1">
        <v>38108</v>
      </c>
      <c r="K133" s="4">
        <f t="shared" si="2"/>
        <v>0.51</v>
      </c>
      <c r="L133" s="75">
        <f t="shared" si="3"/>
        <v>5.1000000000000004E-3</v>
      </c>
      <c r="M133" s="3">
        <f>FVSCHEDULE(1,L133:$L$395)</f>
        <v>3.3107230543955679</v>
      </c>
    </row>
    <row r="134" spans="1:13" ht="15">
      <c r="A134" s="58"/>
      <c r="B134" s="36" t="s">
        <v>7</v>
      </c>
      <c r="C134" s="37">
        <v>2307.0300000000002</v>
      </c>
      <c r="D134" s="37">
        <v>0.71</v>
      </c>
      <c r="E134" s="41">
        <v>1.6</v>
      </c>
      <c r="F134" s="37">
        <v>3.48</v>
      </c>
      <c r="G134" s="37">
        <v>3.48</v>
      </c>
      <c r="H134" s="38">
        <v>6.06</v>
      </c>
      <c r="I134" s="38"/>
      <c r="J134" s="1">
        <v>38139</v>
      </c>
      <c r="K134" s="4">
        <f t="shared" si="2"/>
        <v>0.71</v>
      </c>
      <c r="L134" s="75">
        <f t="shared" si="3"/>
        <v>7.0999999999999995E-3</v>
      </c>
      <c r="M134" s="3">
        <f>FVSCHEDULE(1,L134:$L$395)</f>
        <v>3.2939240417824784</v>
      </c>
    </row>
    <row r="135" spans="1:13" ht="15">
      <c r="A135" s="58"/>
      <c r="B135" s="36" t="s">
        <v>8</v>
      </c>
      <c r="C135" s="37">
        <v>2328.02</v>
      </c>
      <c r="D135" s="37">
        <v>0.91</v>
      </c>
      <c r="E135" s="41">
        <v>2.14</v>
      </c>
      <c r="F135" s="37">
        <v>3.63</v>
      </c>
      <c r="G135" s="37">
        <v>4.42</v>
      </c>
      <c r="H135" s="38">
        <v>6.81</v>
      </c>
      <c r="I135" s="38"/>
      <c r="J135" s="1">
        <v>38169</v>
      </c>
      <c r="K135" s="4">
        <f t="shared" si="2"/>
        <v>0.91</v>
      </c>
      <c r="L135" s="75">
        <f t="shared" si="3"/>
        <v>9.1000000000000004E-3</v>
      </c>
      <c r="M135" s="3">
        <f>FVSCHEDULE(1,L135:$L$395)</f>
        <v>3.2707020571765248</v>
      </c>
    </row>
    <row r="136" spans="1:13" ht="15">
      <c r="A136" s="58"/>
      <c r="B136" s="36" t="s">
        <v>9</v>
      </c>
      <c r="C136" s="37">
        <v>2344.08</v>
      </c>
      <c r="D136" s="37">
        <v>0.69</v>
      </c>
      <c r="E136" s="41">
        <v>2.33</v>
      </c>
      <c r="F136" s="37">
        <v>3.71</v>
      </c>
      <c r="G136" s="37">
        <v>5.14</v>
      </c>
      <c r="H136" s="38">
        <v>7.18</v>
      </c>
      <c r="I136" s="38"/>
      <c r="J136" s="1">
        <v>38200</v>
      </c>
      <c r="K136" s="4">
        <f t="shared" si="2"/>
        <v>0.69</v>
      </c>
      <c r="L136" s="75">
        <f t="shared" si="3"/>
        <v>6.8999999999999999E-3</v>
      </c>
      <c r="M136" s="3">
        <f>FVSCHEDULE(1,L136:$L$395)</f>
        <v>3.2412070728139155</v>
      </c>
    </row>
    <row r="137" spans="1:13" ht="15">
      <c r="A137" s="58"/>
      <c r="B137" s="36" t="s">
        <v>10</v>
      </c>
      <c r="C137" s="37">
        <v>2351.8200000000002</v>
      </c>
      <c r="D137" s="37">
        <v>0.33</v>
      </c>
      <c r="E137" s="41">
        <v>1.94</v>
      </c>
      <c r="F137" s="37">
        <v>3.57</v>
      </c>
      <c r="G137" s="37">
        <v>5.49</v>
      </c>
      <c r="H137" s="38">
        <v>6.7</v>
      </c>
      <c r="I137" s="38"/>
      <c r="J137" s="1">
        <v>38231</v>
      </c>
      <c r="K137" s="4">
        <f t="shared" si="2"/>
        <v>0.33</v>
      </c>
      <c r="L137" s="75">
        <f t="shared" si="3"/>
        <v>3.3E-3</v>
      </c>
      <c r="M137" s="3">
        <f>FVSCHEDULE(1,L137:$L$395)</f>
        <v>3.2189960004110816</v>
      </c>
    </row>
    <row r="138" spans="1:13" ht="15">
      <c r="A138" s="58"/>
      <c r="B138" s="36" t="s">
        <v>11</v>
      </c>
      <c r="C138" s="37">
        <v>2362.17</v>
      </c>
      <c r="D138" s="37">
        <v>0.44</v>
      </c>
      <c r="E138" s="41">
        <v>1.47</v>
      </c>
      <c r="F138" s="37">
        <v>3.64</v>
      </c>
      <c r="G138" s="37">
        <v>5.95</v>
      </c>
      <c r="H138" s="38">
        <v>6.86</v>
      </c>
      <c r="I138" s="38"/>
      <c r="J138" s="1">
        <v>38261</v>
      </c>
      <c r="K138" s="4">
        <f t="shared" si="2"/>
        <v>0.44</v>
      </c>
      <c r="L138" s="75">
        <f t="shared" si="3"/>
        <v>4.4000000000000003E-3</v>
      </c>
      <c r="M138" s="3">
        <f>FVSCHEDULE(1,L138:$L$395)</f>
        <v>3.208408253175604</v>
      </c>
    </row>
    <row r="139" spans="1:13" ht="15">
      <c r="A139" s="58"/>
      <c r="B139" s="36" t="s">
        <v>12</v>
      </c>
      <c r="C139" s="37">
        <v>2378.4699999999998</v>
      </c>
      <c r="D139" s="37">
        <v>0.69</v>
      </c>
      <c r="E139" s="41">
        <v>1.47</v>
      </c>
      <c r="F139" s="37">
        <v>3.83</v>
      </c>
      <c r="G139" s="37">
        <v>6.68</v>
      </c>
      <c r="H139" s="38">
        <v>7.24</v>
      </c>
      <c r="I139" s="38"/>
      <c r="J139" s="1">
        <v>38292</v>
      </c>
      <c r="K139" s="4">
        <f t="shared" si="2"/>
        <v>0.69</v>
      </c>
      <c r="L139" s="75">
        <f t="shared" si="3"/>
        <v>6.8999999999999999E-3</v>
      </c>
      <c r="M139" s="3">
        <f>FVSCHEDULE(1,L139:$L$395)</f>
        <v>3.1943530995376377</v>
      </c>
    </row>
    <row r="140" spans="1:13" ht="15">
      <c r="A140" s="58"/>
      <c r="B140" s="36" t="s">
        <v>13</v>
      </c>
      <c r="C140" s="37">
        <v>2398.92</v>
      </c>
      <c r="D140" s="37">
        <v>0.86</v>
      </c>
      <c r="E140" s="41">
        <v>2</v>
      </c>
      <c r="F140" s="37">
        <v>3.98</v>
      </c>
      <c r="G140" s="37">
        <v>7.6</v>
      </c>
      <c r="H140" s="38">
        <v>7.6</v>
      </c>
      <c r="I140" s="38"/>
      <c r="J140" s="1">
        <v>38322</v>
      </c>
      <c r="K140" s="4">
        <f t="shared" si="2"/>
        <v>0.86</v>
      </c>
      <c r="L140" s="75">
        <f t="shared" si="3"/>
        <v>8.6E-3</v>
      </c>
      <c r="M140" s="3">
        <f>FVSCHEDULE(1,L140:$L$395)</f>
        <v>3.1724631041192106</v>
      </c>
    </row>
    <row r="141" spans="1:13" ht="15">
      <c r="A141" s="29">
        <v>2005</v>
      </c>
      <c r="B141" s="48" t="s">
        <v>2</v>
      </c>
      <c r="C141" s="37">
        <v>2412.83</v>
      </c>
      <c r="D141" s="37">
        <v>0.57999999999999996</v>
      </c>
      <c r="E141" s="41">
        <v>2.14</v>
      </c>
      <c r="F141" s="37">
        <v>3.64</v>
      </c>
      <c r="G141" s="37">
        <v>0.57999999999999996</v>
      </c>
      <c r="H141" s="34">
        <v>7.41</v>
      </c>
      <c r="I141" s="38"/>
      <c r="J141" s="1">
        <v>38353</v>
      </c>
      <c r="K141" s="4">
        <f t="shared" si="2"/>
        <v>0.57999999999999996</v>
      </c>
      <c r="L141" s="75">
        <f t="shared" si="3"/>
        <v>5.7999999999999996E-3</v>
      </c>
      <c r="M141" s="3">
        <f>FVSCHEDULE(1,L141:$L$395)</f>
        <v>3.1454125561364434</v>
      </c>
    </row>
    <row r="142" spans="1:13" ht="15">
      <c r="A142" s="56"/>
      <c r="B142" s="48" t="s">
        <v>3</v>
      </c>
      <c r="C142" s="37">
        <v>2427.0700000000002</v>
      </c>
      <c r="D142" s="37">
        <v>0.59</v>
      </c>
      <c r="E142" s="41">
        <v>2.04</v>
      </c>
      <c r="F142" s="37">
        <v>3.54</v>
      </c>
      <c r="G142" s="37">
        <v>1.17</v>
      </c>
      <c r="H142" s="34">
        <v>7.39</v>
      </c>
      <c r="I142" s="38"/>
      <c r="J142" s="1">
        <v>38384</v>
      </c>
      <c r="K142" s="4">
        <f t="shared" si="2"/>
        <v>0.59</v>
      </c>
      <c r="L142" s="75">
        <f t="shared" si="3"/>
        <v>5.8999999999999999E-3</v>
      </c>
      <c r="M142" s="3">
        <f>FVSCHEDULE(1,L142:$L$395)</f>
        <v>3.1272743648204795</v>
      </c>
    </row>
    <row r="143" spans="1:13" ht="15">
      <c r="A143" s="56"/>
      <c r="B143" s="48" t="s">
        <v>4</v>
      </c>
      <c r="C143" s="37">
        <v>2441.87</v>
      </c>
      <c r="D143" s="37">
        <v>0.61</v>
      </c>
      <c r="E143" s="41">
        <v>1.79</v>
      </c>
      <c r="F143" s="37">
        <v>3.83</v>
      </c>
      <c r="G143" s="37">
        <v>1.79</v>
      </c>
      <c r="H143" s="34">
        <v>7.54</v>
      </c>
      <c r="I143" s="38"/>
      <c r="J143" s="1">
        <v>38412</v>
      </c>
      <c r="K143" s="4">
        <f t="shared" si="2"/>
        <v>0.61</v>
      </c>
      <c r="L143" s="75">
        <f t="shared" si="3"/>
        <v>6.0999999999999995E-3</v>
      </c>
      <c r="M143" s="3">
        <f>FVSCHEDULE(1,L143:$L$395)</f>
        <v>3.1089316679794088</v>
      </c>
    </row>
    <row r="144" spans="1:13" ht="15">
      <c r="A144" s="58"/>
      <c r="B144" s="48" t="s">
        <v>5</v>
      </c>
      <c r="C144" s="37">
        <v>2463.11</v>
      </c>
      <c r="D144" s="37">
        <v>0.87</v>
      </c>
      <c r="E144" s="41">
        <v>2.08</v>
      </c>
      <c r="F144" s="37">
        <v>4.2699999999999996</v>
      </c>
      <c r="G144" s="37">
        <v>2.68</v>
      </c>
      <c r="H144" s="38">
        <v>8.07</v>
      </c>
      <c r="I144" s="38"/>
      <c r="J144" s="1">
        <v>38443</v>
      </c>
      <c r="K144" s="4">
        <f t="shared" ref="K144:K207" si="4">D144</f>
        <v>0.87</v>
      </c>
      <c r="L144" s="75">
        <f t="shared" ref="L144:L207" si="5">K144/100</f>
        <v>8.6999999999999994E-3</v>
      </c>
      <c r="M144" s="3">
        <f>FVSCHEDULE(1,L144:$L$395)</f>
        <v>3.0900821667621572</v>
      </c>
    </row>
    <row r="145" spans="1:13" ht="15">
      <c r="A145" s="58"/>
      <c r="B145" s="48" t="s">
        <v>6</v>
      </c>
      <c r="C145" s="37">
        <v>2475.1799999999998</v>
      </c>
      <c r="D145" s="37">
        <v>0.49</v>
      </c>
      <c r="E145" s="41">
        <v>1.98</v>
      </c>
      <c r="F145" s="37">
        <v>4.07</v>
      </c>
      <c r="G145" s="37">
        <v>3.18</v>
      </c>
      <c r="H145" s="38">
        <v>8.0500000000000007</v>
      </c>
      <c r="I145" s="38"/>
      <c r="J145" s="1">
        <v>38473</v>
      </c>
      <c r="K145" s="4">
        <f t="shared" si="4"/>
        <v>0.49</v>
      </c>
      <c r="L145" s="75">
        <f t="shared" si="5"/>
        <v>4.8999999999999998E-3</v>
      </c>
      <c r="M145" s="3">
        <f>FVSCHEDULE(1,L145:$L$395)</f>
        <v>3.0634303229524664</v>
      </c>
    </row>
    <row r="146" spans="1:13" ht="15">
      <c r="A146" s="58"/>
      <c r="B146" s="48" t="s">
        <v>7</v>
      </c>
      <c r="C146" s="37">
        <v>2474.6799999999998</v>
      </c>
      <c r="D146" s="37">
        <v>-0.02</v>
      </c>
      <c r="E146" s="41">
        <v>1.34</v>
      </c>
      <c r="F146" s="37">
        <v>3.16</v>
      </c>
      <c r="G146" s="37">
        <v>3.16</v>
      </c>
      <c r="H146" s="38">
        <v>7.27</v>
      </c>
      <c r="I146" s="38"/>
      <c r="J146" s="1">
        <v>38504</v>
      </c>
      <c r="K146" s="4">
        <f t="shared" si="4"/>
        <v>-0.02</v>
      </c>
      <c r="L146" s="75">
        <f t="shared" si="5"/>
        <v>-2.0000000000000001E-4</v>
      </c>
      <c r="M146" s="3">
        <f>FVSCHEDULE(1,L146:$L$395)</f>
        <v>3.0484927086799338</v>
      </c>
    </row>
    <row r="147" spans="1:13" ht="15">
      <c r="A147" s="58"/>
      <c r="B147" s="48" t="s">
        <v>8</v>
      </c>
      <c r="C147" s="37">
        <v>2480.87</v>
      </c>
      <c r="D147" s="37">
        <v>0.25</v>
      </c>
      <c r="E147" s="41">
        <v>0.72</v>
      </c>
      <c r="F147" s="37">
        <v>2.82</v>
      </c>
      <c r="G147" s="37">
        <v>3.42</v>
      </c>
      <c r="H147" s="38">
        <v>6.57</v>
      </c>
      <c r="I147" s="38"/>
      <c r="J147" s="1">
        <v>38534</v>
      </c>
      <c r="K147" s="4">
        <f t="shared" si="4"/>
        <v>0.25</v>
      </c>
      <c r="L147" s="75">
        <f t="shared" si="5"/>
        <v>2.5000000000000001E-3</v>
      </c>
      <c r="M147" s="3">
        <f>FVSCHEDULE(1,L147:$L$395)</f>
        <v>3.0491025291857738</v>
      </c>
    </row>
    <row r="148" spans="1:13" ht="15">
      <c r="A148" s="58"/>
      <c r="B148" s="48" t="s">
        <v>9</v>
      </c>
      <c r="C148" s="37">
        <v>2485.09</v>
      </c>
      <c r="D148" s="37">
        <v>0.17</v>
      </c>
      <c r="E148" s="41">
        <v>0.4</v>
      </c>
      <c r="F148" s="37">
        <v>2.39</v>
      </c>
      <c r="G148" s="37">
        <v>3.59</v>
      </c>
      <c r="H148" s="38">
        <v>6.02</v>
      </c>
      <c r="I148" s="38"/>
      <c r="J148" s="1">
        <v>38565</v>
      </c>
      <c r="K148" s="4">
        <f t="shared" si="4"/>
        <v>0.17</v>
      </c>
      <c r="L148" s="75">
        <f t="shared" si="5"/>
        <v>1.7000000000000001E-3</v>
      </c>
      <c r="M148" s="3">
        <f>FVSCHEDULE(1,L148:$L$395)</f>
        <v>3.0414987822301978</v>
      </c>
    </row>
    <row r="149" spans="1:13" ht="15">
      <c r="A149" s="58"/>
      <c r="B149" s="48" t="s">
        <v>10</v>
      </c>
      <c r="C149" s="37">
        <v>2493.79</v>
      </c>
      <c r="D149" s="37">
        <v>0.35</v>
      </c>
      <c r="E149" s="41">
        <v>0.77</v>
      </c>
      <c r="F149" s="37">
        <v>2.13</v>
      </c>
      <c r="G149" s="37">
        <v>3.95</v>
      </c>
      <c r="H149" s="38">
        <v>6.04</v>
      </c>
      <c r="I149" s="38"/>
      <c r="J149" s="1">
        <v>38596</v>
      </c>
      <c r="K149" s="4">
        <f t="shared" si="4"/>
        <v>0.35</v>
      </c>
      <c r="L149" s="75">
        <f t="shared" si="5"/>
        <v>3.4999999999999996E-3</v>
      </c>
      <c r="M149" s="3">
        <f>FVSCHEDULE(1,L149:$L$395)</f>
        <v>3.0363370093143578</v>
      </c>
    </row>
    <row r="150" spans="1:13" ht="15">
      <c r="A150" s="58"/>
      <c r="B150" s="48" t="s">
        <v>11</v>
      </c>
      <c r="C150" s="37">
        <v>2512.4899999999998</v>
      </c>
      <c r="D150" s="37">
        <v>0.75</v>
      </c>
      <c r="E150" s="41">
        <v>1.27</v>
      </c>
      <c r="F150" s="37">
        <v>2</v>
      </c>
      <c r="G150" s="37">
        <v>4.7300000000000004</v>
      </c>
      <c r="H150" s="38">
        <v>6.36</v>
      </c>
      <c r="I150" s="38"/>
      <c r="J150" s="1">
        <v>38626</v>
      </c>
      <c r="K150" s="4">
        <f t="shared" si="4"/>
        <v>0.75</v>
      </c>
      <c r="L150" s="75">
        <f t="shared" si="5"/>
        <v>7.4999999999999997E-3</v>
      </c>
      <c r="M150" s="3">
        <f>FVSCHEDULE(1,L150:$L$395)</f>
        <v>3.0257468951812347</v>
      </c>
    </row>
    <row r="151" spans="1:13" ht="15">
      <c r="A151" s="58"/>
      <c r="B151" s="48" t="s">
        <v>12</v>
      </c>
      <c r="C151" s="37">
        <v>2526.31</v>
      </c>
      <c r="D151" s="37">
        <v>0.55000000000000004</v>
      </c>
      <c r="E151" s="41">
        <v>1.66</v>
      </c>
      <c r="F151" s="37">
        <v>2.0699999999999998</v>
      </c>
      <c r="G151" s="37">
        <v>5.31</v>
      </c>
      <c r="H151" s="38">
        <v>6.22</v>
      </c>
      <c r="I151" s="38"/>
      <c r="J151" s="1">
        <v>38657</v>
      </c>
      <c r="K151" s="4">
        <f t="shared" si="4"/>
        <v>0.55000000000000004</v>
      </c>
      <c r="L151" s="75">
        <f t="shared" si="5"/>
        <v>5.5000000000000005E-3</v>
      </c>
      <c r="M151" s="3">
        <f>FVSCHEDULE(1,L151:$L$395)</f>
        <v>3.0032227247456378</v>
      </c>
    </row>
    <row r="152" spans="1:13" ht="15">
      <c r="A152" s="58"/>
      <c r="B152" s="48" t="s">
        <v>13</v>
      </c>
      <c r="C152" s="37">
        <v>2535.4</v>
      </c>
      <c r="D152" s="37">
        <v>0.36</v>
      </c>
      <c r="E152" s="41">
        <v>1.67</v>
      </c>
      <c r="F152" s="37">
        <v>2.4500000000000002</v>
      </c>
      <c r="G152" s="37">
        <v>5.69</v>
      </c>
      <c r="H152" s="38">
        <v>5.69</v>
      </c>
      <c r="I152" s="38"/>
      <c r="J152" s="1">
        <v>38687</v>
      </c>
      <c r="K152" s="4">
        <f t="shared" si="4"/>
        <v>0.36</v>
      </c>
      <c r="L152" s="75">
        <f t="shared" si="5"/>
        <v>3.5999999999999999E-3</v>
      </c>
      <c r="M152" s="3">
        <f>FVSCHEDULE(1,L152:$L$395)</f>
        <v>2.9867953503188818</v>
      </c>
    </row>
    <row r="153" spans="1:13" ht="15">
      <c r="A153" s="29">
        <v>2006</v>
      </c>
      <c r="B153" s="48" t="s">
        <v>2</v>
      </c>
      <c r="C153" s="37">
        <v>2550.36</v>
      </c>
      <c r="D153" s="37">
        <v>0.59</v>
      </c>
      <c r="E153" s="41">
        <v>1.51</v>
      </c>
      <c r="F153" s="37">
        <v>2.8</v>
      </c>
      <c r="G153" s="37">
        <v>0.59</v>
      </c>
      <c r="H153" s="34">
        <v>5.7</v>
      </c>
      <c r="I153" s="38"/>
      <c r="J153" s="1">
        <v>38718</v>
      </c>
      <c r="K153" s="4">
        <f t="shared" si="4"/>
        <v>0.59</v>
      </c>
      <c r="L153" s="75">
        <f t="shared" si="5"/>
        <v>5.8999999999999999E-3</v>
      </c>
      <c r="M153" s="3">
        <f>FVSCHEDULE(1,L153:$L$395)</f>
        <v>2.9760814570734211</v>
      </c>
    </row>
    <row r="154" spans="1:13" ht="15">
      <c r="A154" s="56"/>
      <c r="B154" s="48" t="s">
        <v>3</v>
      </c>
      <c r="C154" s="37">
        <v>2560.8200000000002</v>
      </c>
      <c r="D154" s="37">
        <v>0.41</v>
      </c>
      <c r="E154" s="41">
        <v>1.37</v>
      </c>
      <c r="F154" s="37">
        <v>3.05</v>
      </c>
      <c r="G154" s="37">
        <v>1</v>
      </c>
      <c r="H154" s="34">
        <v>5.51</v>
      </c>
      <c r="I154" s="38"/>
      <c r="J154" s="1">
        <v>38749</v>
      </c>
      <c r="K154" s="4">
        <f t="shared" si="4"/>
        <v>0.41</v>
      </c>
      <c r="L154" s="75">
        <f t="shared" si="5"/>
        <v>4.0999999999999995E-3</v>
      </c>
      <c r="M154" s="3">
        <f>FVSCHEDULE(1,L154:$L$395)</f>
        <v>2.9586255662326444</v>
      </c>
    </row>
    <row r="155" spans="1:13" ht="15">
      <c r="A155" s="56"/>
      <c r="B155" s="48" t="s">
        <v>4</v>
      </c>
      <c r="C155" s="37">
        <v>2571.83</v>
      </c>
      <c r="D155" s="37">
        <v>0.43</v>
      </c>
      <c r="E155" s="41">
        <v>1.44</v>
      </c>
      <c r="F155" s="37">
        <v>3.13</v>
      </c>
      <c r="G155" s="37">
        <v>1.44</v>
      </c>
      <c r="H155" s="34">
        <v>5.32</v>
      </c>
      <c r="I155" s="38"/>
      <c r="J155" s="1">
        <v>38777</v>
      </c>
      <c r="K155" s="4">
        <f t="shared" si="4"/>
        <v>0.43</v>
      </c>
      <c r="L155" s="75">
        <f t="shared" si="5"/>
        <v>4.3E-3</v>
      </c>
      <c r="M155" s="3">
        <f>FVSCHEDULE(1,L155:$L$395)</f>
        <v>2.946544732828047</v>
      </c>
    </row>
    <row r="156" spans="1:13" ht="15">
      <c r="A156" s="58"/>
      <c r="B156" s="48" t="s">
        <v>5</v>
      </c>
      <c r="C156" s="37">
        <v>2577.23</v>
      </c>
      <c r="D156" s="37">
        <v>0.21</v>
      </c>
      <c r="E156" s="41">
        <v>1.05</v>
      </c>
      <c r="F156" s="37">
        <v>2.58</v>
      </c>
      <c r="G156" s="37">
        <v>1.65</v>
      </c>
      <c r="H156" s="34">
        <v>4.63</v>
      </c>
      <c r="I156" s="38"/>
      <c r="J156" s="1">
        <v>38808</v>
      </c>
      <c r="K156" s="4">
        <f t="shared" si="4"/>
        <v>0.21</v>
      </c>
      <c r="L156" s="75">
        <f t="shared" si="5"/>
        <v>2.0999999999999999E-3</v>
      </c>
      <c r="M156" s="3">
        <f>FVSCHEDULE(1,L156:$L$395)</f>
        <v>2.9339288388211191</v>
      </c>
    </row>
    <row r="157" spans="1:13" ht="15">
      <c r="A157" s="58"/>
      <c r="B157" s="48" t="s">
        <v>6</v>
      </c>
      <c r="C157" s="37">
        <v>2579.81</v>
      </c>
      <c r="D157" s="37">
        <v>0.1</v>
      </c>
      <c r="E157" s="41">
        <v>0.74</v>
      </c>
      <c r="F157" s="37">
        <v>2.12</v>
      </c>
      <c r="G157" s="37">
        <v>1.75</v>
      </c>
      <c r="H157" s="38">
        <v>4.2300000000000004</v>
      </c>
      <c r="I157" s="38"/>
      <c r="J157" s="1">
        <v>38838</v>
      </c>
      <c r="K157" s="4">
        <f t="shared" si="4"/>
        <v>0.1</v>
      </c>
      <c r="L157" s="75">
        <f t="shared" si="5"/>
        <v>1E-3</v>
      </c>
      <c r="M157" s="3">
        <f>FVSCHEDULE(1,L157:$L$395)</f>
        <v>2.9277804997716004</v>
      </c>
    </row>
    <row r="158" spans="1:13" ht="15">
      <c r="A158" s="58"/>
      <c r="B158" s="48" t="s">
        <v>7</v>
      </c>
      <c r="C158" s="37">
        <v>2574.39</v>
      </c>
      <c r="D158" s="37">
        <v>-0.21</v>
      </c>
      <c r="E158" s="41">
        <v>0.1</v>
      </c>
      <c r="F158" s="37">
        <v>1.54</v>
      </c>
      <c r="G158" s="37">
        <v>1.54</v>
      </c>
      <c r="H158" s="38">
        <v>4.03</v>
      </c>
      <c r="I158" s="38"/>
      <c r="J158" s="1">
        <v>38869</v>
      </c>
      <c r="K158" s="4">
        <f t="shared" si="4"/>
        <v>-0.21</v>
      </c>
      <c r="L158" s="75">
        <f t="shared" si="5"/>
        <v>-2.0999999999999999E-3</v>
      </c>
      <c r="M158" s="3">
        <f>FVSCHEDULE(1,L158:$L$395)</f>
        <v>2.9248556441274709</v>
      </c>
    </row>
    <row r="159" spans="1:13" ht="15">
      <c r="A159" s="58"/>
      <c r="B159" s="48" t="s">
        <v>8</v>
      </c>
      <c r="C159" s="37">
        <v>2579.2800000000002</v>
      </c>
      <c r="D159" s="37">
        <v>0.19</v>
      </c>
      <c r="E159" s="41">
        <v>0.08</v>
      </c>
      <c r="F159" s="37">
        <v>1.1299999999999999</v>
      </c>
      <c r="G159" s="37">
        <v>1.73</v>
      </c>
      <c r="H159" s="38">
        <v>3.97</v>
      </c>
      <c r="I159" s="38"/>
      <c r="J159" s="1">
        <v>38899</v>
      </c>
      <c r="K159" s="4">
        <f t="shared" si="4"/>
        <v>0.19</v>
      </c>
      <c r="L159" s="75">
        <f t="shared" si="5"/>
        <v>1.9E-3</v>
      </c>
      <c r="M159" s="3">
        <f>FVSCHEDULE(1,L159:$L$395)</f>
        <v>2.9310107667376268</v>
      </c>
    </row>
    <row r="160" spans="1:13" ht="15">
      <c r="A160" s="58"/>
      <c r="B160" s="48" t="s">
        <v>9</v>
      </c>
      <c r="C160" s="37">
        <v>2580.5700000000002</v>
      </c>
      <c r="D160" s="37">
        <v>0.05</v>
      </c>
      <c r="E160" s="41">
        <v>0.03</v>
      </c>
      <c r="F160" s="37">
        <v>0.77</v>
      </c>
      <c r="G160" s="37">
        <v>1.78</v>
      </c>
      <c r="H160" s="38">
        <v>3.84</v>
      </c>
      <c r="I160" s="38"/>
      <c r="J160" s="1">
        <v>38930</v>
      </c>
      <c r="K160" s="4">
        <f t="shared" si="4"/>
        <v>0.05</v>
      </c>
      <c r="L160" s="75">
        <f t="shared" si="5"/>
        <v>5.0000000000000001E-4</v>
      </c>
      <c r="M160" s="3">
        <f>FVSCHEDULE(1,L160:$L$395)</f>
        <v>2.9254524071640136</v>
      </c>
    </row>
    <row r="161" spans="1:14" ht="15">
      <c r="A161" s="58"/>
      <c r="B161" s="48" t="s">
        <v>10</v>
      </c>
      <c r="C161" s="37">
        <v>2585.9899999999998</v>
      </c>
      <c r="D161" s="37">
        <v>0.21</v>
      </c>
      <c r="E161" s="41">
        <v>0.45</v>
      </c>
      <c r="F161" s="37">
        <v>0.55000000000000004</v>
      </c>
      <c r="G161" s="37">
        <v>2</v>
      </c>
      <c r="H161" s="38">
        <v>3.7</v>
      </c>
      <c r="I161" s="38"/>
      <c r="J161" s="1">
        <v>38961</v>
      </c>
      <c r="K161" s="4">
        <f t="shared" si="4"/>
        <v>0.21</v>
      </c>
      <c r="L161" s="75">
        <f t="shared" si="5"/>
        <v>2.0999999999999999E-3</v>
      </c>
      <c r="M161" s="3">
        <f>FVSCHEDULE(1,L161:$L$395)</f>
        <v>2.9239904119580329</v>
      </c>
    </row>
    <row r="162" spans="1:14" ht="15">
      <c r="A162" s="58"/>
      <c r="B162" s="48" t="s">
        <v>11</v>
      </c>
      <c r="C162" s="37">
        <v>2594.52</v>
      </c>
      <c r="D162" s="37">
        <v>0.33</v>
      </c>
      <c r="E162" s="41">
        <v>0.59</v>
      </c>
      <c r="F162" s="37">
        <v>0.67</v>
      </c>
      <c r="G162" s="37">
        <v>2.33</v>
      </c>
      <c r="H162" s="38">
        <v>3.26</v>
      </c>
      <c r="I162" s="38"/>
      <c r="J162" s="1">
        <v>38991</v>
      </c>
      <c r="K162" s="4">
        <f t="shared" si="4"/>
        <v>0.33</v>
      </c>
      <c r="L162" s="75">
        <f t="shared" si="5"/>
        <v>3.3E-3</v>
      </c>
      <c r="M162" s="3">
        <f>FVSCHEDULE(1,L162:$L$395)</f>
        <v>2.9178628998683114</v>
      </c>
      <c r="N162" s="4"/>
    </row>
    <row r="163" spans="1:14" ht="15">
      <c r="A163" s="58"/>
      <c r="B163" s="48" t="s">
        <v>12</v>
      </c>
      <c r="C163" s="37">
        <v>2602.56</v>
      </c>
      <c r="D163" s="37">
        <v>0.31</v>
      </c>
      <c r="E163" s="41">
        <v>0.85</v>
      </c>
      <c r="F163" s="37">
        <v>0.88</v>
      </c>
      <c r="G163" s="37">
        <v>2.65</v>
      </c>
      <c r="H163" s="38">
        <v>3.02</v>
      </c>
      <c r="I163" s="38"/>
      <c r="J163" s="1">
        <v>39022</v>
      </c>
      <c r="K163" s="4">
        <f t="shared" si="4"/>
        <v>0.31</v>
      </c>
      <c r="L163" s="75">
        <f t="shared" si="5"/>
        <v>3.0999999999999999E-3</v>
      </c>
      <c r="M163" s="3">
        <f>FVSCHEDULE(1,L163:$L$395)</f>
        <v>2.9082656233113755</v>
      </c>
    </row>
    <row r="164" spans="1:14" ht="15">
      <c r="A164" s="58"/>
      <c r="B164" s="48" t="s">
        <v>13</v>
      </c>
      <c r="C164" s="37">
        <v>2615.0500000000002</v>
      </c>
      <c r="D164" s="37">
        <v>0.48</v>
      </c>
      <c r="E164" s="41">
        <v>1.1200000000000001</v>
      </c>
      <c r="F164" s="37">
        <v>1.58</v>
      </c>
      <c r="G164" s="37">
        <v>3.14</v>
      </c>
      <c r="H164" s="38">
        <v>3.14</v>
      </c>
      <c r="I164" s="38"/>
      <c r="J164" s="1">
        <v>39052</v>
      </c>
      <c r="K164" s="4">
        <f t="shared" si="4"/>
        <v>0.48</v>
      </c>
      <c r="L164" s="75">
        <f t="shared" si="5"/>
        <v>4.7999999999999996E-3</v>
      </c>
      <c r="M164" s="3">
        <f>FVSCHEDULE(1,L164:$L$395)</f>
        <v>2.8992778619393693</v>
      </c>
    </row>
    <row r="165" spans="1:14" ht="15">
      <c r="A165" s="29">
        <v>2007</v>
      </c>
      <c r="B165" s="48" t="s">
        <v>2</v>
      </c>
      <c r="C165" s="37">
        <v>2626.56</v>
      </c>
      <c r="D165" s="37">
        <v>0.44</v>
      </c>
      <c r="E165" s="41">
        <v>1.23</v>
      </c>
      <c r="F165" s="37">
        <v>1.83</v>
      </c>
      <c r="G165" s="37">
        <v>0.44</v>
      </c>
      <c r="H165" s="38">
        <v>2.99</v>
      </c>
      <c r="I165" s="38"/>
      <c r="J165" s="1">
        <v>39083</v>
      </c>
      <c r="K165" s="4">
        <f t="shared" si="4"/>
        <v>0.44</v>
      </c>
      <c r="L165" s="75">
        <f t="shared" si="5"/>
        <v>4.4000000000000003E-3</v>
      </c>
      <c r="M165" s="3">
        <f>FVSCHEDULE(1,L165:$L$395)</f>
        <v>2.8854278084587643</v>
      </c>
    </row>
    <row r="166" spans="1:14" ht="15">
      <c r="A166" s="56"/>
      <c r="B166" s="48" t="s">
        <v>3</v>
      </c>
      <c r="C166" s="37">
        <v>2638.12</v>
      </c>
      <c r="D166" s="37">
        <v>0.44</v>
      </c>
      <c r="E166" s="41">
        <v>1.37</v>
      </c>
      <c r="F166" s="37">
        <v>2.23</v>
      </c>
      <c r="G166" s="37">
        <v>0.88</v>
      </c>
      <c r="H166" s="38">
        <v>3.02</v>
      </c>
      <c r="I166" s="38"/>
      <c r="J166" s="1">
        <v>39114</v>
      </c>
      <c r="K166" s="4">
        <f t="shared" si="4"/>
        <v>0.44</v>
      </c>
      <c r="L166" s="75">
        <f t="shared" si="5"/>
        <v>4.4000000000000003E-3</v>
      </c>
      <c r="M166" s="3">
        <f>FVSCHEDULE(1,L166:$L$395)</f>
        <v>2.8727875432683887</v>
      </c>
    </row>
    <row r="167" spans="1:14" ht="15">
      <c r="A167" s="56"/>
      <c r="B167" s="48" t="s">
        <v>4</v>
      </c>
      <c r="C167" s="37">
        <v>2647.88</v>
      </c>
      <c r="D167" s="37">
        <v>0.37</v>
      </c>
      <c r="E167" s="41">
        <v>1.26</v>
      </c>
      <c r="F167" s="37">
        <v>2.39</v>
      </c>
      <c r="G167" s="37">
        <v>1.26</v>
      </c>
      <c r="H167" s="38">
        <v>2.96</v>
      </c>
      <c r="I167" s="38"/>
      <c r="J167" s="1">
        <v>39142</v>
      </c>
      <c r="K167" s="4">
        <f t="shared" si="4"/>
        <v>0.37</v>
      </c>
      <c r="L167" s="75">
        <f t="shared" si="5"/>
        <v>3.7000000000000002E-3</v>
      </c>
      <c r="M167" s="3">
        <f>FVSCHEDULE(1,L167:$L$395)</f>
        <v>2.8602026516013397</v>
      </c>
    </row>
    <row r="168" spans="1:14" ht="15">
      <c r="A168" s="58"/>
      <c r="B168" s="48" t="s">
        <v>5</v>
      </c>
      <c r="C168" s="37">
        <v>2654.5</v>
      </c>
      <c r="D168" s="37">
        <v>0.25</v>
      </c>
      <c r="E168" s="41">
        <v>1.06</v>
      </c>
      <c r="F168" s="37">
        <v>2.31</v>
      </c>
      <c r="G168" s="37">
        <v>1.51</v>
      </c>
      <c r="H168" s="38">
        <v>3</v>
      </c>
      <c r="I168" s="38"/>
      <c r="J168" s="1">
        <v>39173</v>
      </c>
      <c r="K168" s="4">
        <f t="shared" si="4"/>
        <v>0.25</v>
      </c>
      <c r="L168" s="75">
        <f t="shared" si="5"/>
        <v>2.5000000000000001E-3</v>
      </c>
      <c r="M168" s="3">
        <f>FVSCHEDULE(1,L168:$L$395)</f>
        <v>2.8496589136209409</v>
      </c>
    </row>
    <row r="169" spans="1:14" ht="15">
      <c r="A169" s="58"/>
      <c r="B169" s="48" t="s">
        <v>6</v>
      </c>
      <c r="C169" s="37">
        <v>2661.93</v>
      </c>
      <c r="D169" s="37">
        <v>0.28000000000000003</v>
      </c>
      <c r="E169" s="41">
        <v>0.9</v>
      </c>
      <c r="F169" s="37">
        <v>2.2799999999999998</v>
      </c>
      <c r="G169" s="37">
        <v>1.79</v>
      </c>
      <c r="H169" s="38">
        <v>3.18</v>
      </c>
      <c r="I169" s="38"/>
      <c r="J169" s="1">
        <v>39203</v>
      </c>
      <c r="K169" s="4">
        <f t="shared" si="4"/>
        <v>0.28000000000000003</v>
      </c>
      <c r="L169" s="75">
        <f t="shared" si="5"/>
        <v>2.8000000000000004E-3</v>
      </c>
      <c r="M169" s="3">
        <f>FVSCHEDULE(1,L169:$L$395)</f>
        <v>2.8425525322902185</v>
      </c>
    </row>
    <row r="170" spans="1:14" ht="15">
      <c r="A170" s="58"/>
      <c r="B170" s="48" t="s">
        <v>7</v>
      </c>
      <c r="C170" s="37">
        <v>2669.38</v>
      </c>
      <c r="D170" s="37">
        <v>0.28000000000000003</v>
      </c>
      <c r="E170" s="41">
        <v>0.81</v>
      </c>
      <c r="F170" s="37">
        <v>2.08</v>
      </c>
      <c r="G170" s="37">
        <v>2.08</v>
      </c>
      <c r="H170" s="38">
        <v>3.69</v>
      </c>
      <c r="I170" s="38"/>
      <c r="J170" s="1">
        <v>39234</v>
      </c>
      <c r="K170" s="4">
        <f t="shared" si="4"/>
        <v>0.28000000000000003</v>
      </c>
      <c r="L170" s="75">
        <f t="shared" si="5"/>
        <v>2.8000000000000004E-3</v>
      </c>
      <c r="M170" s="3">
        <f>FVSCHEDULE(1,L170:$L$395)</f>
        <v>2.8346156085861778</v>
      </c>
    </row>
    <row r="171" spans="1:14" ht="15">
      <c r="A171" s="58"/>
      <c r="B171" s="48" t="s">
        <v>8</v>
      </c>
      <c r="C171" s="37">
        <v>2675.79</v>
      </c>
      <c r="D171" s="37">
        <v>0.24</v>
      </c>
      <c r="E171" s="41">
        <v>0.8</v>
      </c>
      <c r="F171" s="37">
        <v>1.87</v>
      </c>
      <c r="G171" s="37">
        <v>2.3199999999999998</v>
      </c>
      <c r="H171" s="38">
        <v>3.74</v>
      </c>
      <c r="I171" s="38"/>
      <c r="J171" s="1">
        <v>39264</v>
      </c>
      <c r="K171" s="4">
        <f t="shared" si="4"/>
        <v>0.24</v>
      </c>
      <c r="L171" s="75">
        <f t="shared" si="5"/>
        <v>2.3999999999999998E-3</v>
      </c>
      <c r="M171" s="3">
        <f>FVSCHEDULE(1,L171:$L$395)</f>
        <v>2.8267008462167698</v>
      </c>
    </row>
    <row r="172" spans="1:14" ht="15">
      <c r="A172" s="58"/>
      <c r="B172" s="48" t="s">
        <v>9</v>
      </c>
      <c r="C172" s="37">
        <v>2688.37</v>
      </c>
      <c r="D172" s="37">
        <v>0.47</v>
      </c>
      <c r="E172" s="41">
        <v>0.99</v>
      </c>
      <c r="F172" s="37">
        <v>1.9</v>
      </c>
      <c r="G172" s="37">
        <v>2.8</v>
      </c>
      <c r="H172" s="38">
        <v>4.18</v>
      </c>
      <c r="I172" s="38"/>
      <c r="J172" s="1">
        <v>39295</v>
      </c>
      <c r="K172" s="4">
        <f t="shared" si="4"/>
        <v>0.47</v>
      </c>
      <c r="L172" s="75">
        <f t="shared" si="5"/>
        <v>4.6999999999999993E-3</v>
      </c>
      <c r="M172" s="3">
        <f>FVSCHEDULE(1,L172:$L$395)</f>
        <v>2.8199330069999715</v>
      </c>
    </row>
    <row r="173" spans="1:14" ht="15">
      <c r="A173" s="58"/>
      <c r="B173" s="48" t="s">
        <v>10</v>
      </c>
      <c r="C173" s="37">
        <v>2693.21</v>
      </c>
      <c r="D173" s="37">
        <v>0.18</v>
      </c>
      <c r="E173" s="41">
        <v>0.89</v>
      </c>
      <c r="F173" s="37">
        <v>1.71</v>
      </c>
      <c r="G173" s="37">
        <v>2.99</v>
      </c>
      <c r="H173" s="38">
        <v>4.1500000000000004</v>
      </c>
      <c r="I173" s="38"/>
      <c r="J173" s="1">
        <v>39326</v>
      </c>
      <c r="K173" s="4">
        <f t="shared" si="4"/>
        <v>0.18</v>
      </c>
      <c r="L173" s="75">
        <f t="shared" si="5"/>
        <v>1.8E-3</v>
      </c>
      <c r="M173" s="3">
        <f>FVSCHEDULE(1,L173:$L$395)</f>
        <v>2.8067413227828908</v>
      </c>
    </row>
    <row r="174" spans="1:14" ht="15">
      <c r="A174" s="58"/>
      <c r="B174" s="48" t="s">
        <v>11</v>
      </c>
      <c r="C174" s="37">
        <v>2701.29</v>
      </c>
      <c r="D174" s="37">
        <v>0.3</v>
      </c>
      <c r="E174" s="41">
        <v>0.95</v>
      </c>
      <c r="F174" s="37">
        <v>1.76</v>
      </c>
      <c r="G174" s="37">
        <v>3.3</v>
      </c>
      <c r="H174" s="38">
        <v>4.12</v>
      </c>
      <c r="I174" s="38"/>
      <c r="J174" s="1">
        <v>39356</v>
      </c>
      <c r="K174" s="4">
        <f t="shared" si="4"/>
        <v>0.3</v>
      </c>
      <c r="L174" s="75">
        <f t="shared" si="5"/>
        <v>3.0000000000000001E-3</v>
      </c>
      <c r="M174" s="3">
        <f>FVSCHEDULE(1,L174:$L$395)</f>
        <v>2.8016982659042613</v>
      </c>
    </row>
    <row r="175" spans="1:14" ht="15">
      <c r="A175" s="58"/>
      <c r="B175" s="48" t="s">
        <v>12</v>
      </c>
      <c r="C175" s="37">
        <v>2711.55</v>
      </c>
      <c r="D175" s="37">
        <v>0.38</v>
      </c>
      <c r="E175" s="41">
        <v>0.86</v>
      </c>
      <c r="F175" s="37">
        <v>1.86</v>
      </c>
      <c r="G175" s="37">
        <v>3.69</v>
      </c>
      <c r="H175" s="38">
        <v>4.1900000000000004</v>
      </c>
      <c r="I175" s="38"/>
      <c r="J175" s="1">
        <v>39387</v>
      </c>
      <c r="K175" s="4">
        <f t="shared" si="4"/>
        <v>0.38</v>
      </c>
      <c r="L175" s="75">
        <f t="shared" si="5"/>
        <v>3.8E-3</v>
      </c>
      <c r="M175" s="3">
        <f>FVSCHEDULE(1,L175:$L$395)</f>
        <v>2.7933183109713458</v>
      </c>
    </row>
    <row r="176" spans="1:14" ht="15">
      <c r="A176" s="58"/>
      <c r="B176" s="48" t="s">
        <v>13</v>
      </c>
      <c r="C176" s="37">
        <v>2731.62</v>
      </c>
      <c r="D176" s="37">
        <v>0.74</v>
      </c>
      <c r="E176" s="41">
        <v>1.43</v>
      </c>
      <c r="F176" s="37">
        <v>2.33</v>
      </c>
      <c r="G176" s="37">
        <v>4.46</v>
      </c>
      <c r="H176" s="38">
        <v>4.46</v>
      </c>
      <c r="I176" s="38"/>
      <c r="J176" s="1">
        <v>39417</v>
      </c>
      <c r="K176" s="4">
        <f t="shared" si="4"/>
        <v>0.74</v>
      </c>
      <c r="L176" s="75">
        <f t="shared" si="5"/>
        <v>7.4000000000000003E-3</v>
      </c>
      <c r="M176" s="3">
        <f>FVSCHEDULE(1,L176:$L$395)</f>
        <v>2.7827438842113459</v>
      </c>
    </row>
    <row r="177" spans="1:13" ht="15">
      <c r="A177" s="29">
        <v>2008</v>
      </c>
      <c r="B177" s="48" t="s">
        <v>2</v>
      </c>
      <c r="C177" s="37">
        <v>2746.37</v>
      </c>
      <c r="D177" s="37">
        <v>0.54</v>
      </c>
      <c r="E177" s="41">
        <v>1.67</v>
      </c>
      <c r="F177" s="37">
        <v>2.64</v>
      </c>
      <c r="G177" s="37">
        <v>0.54</v>
      </c>
      <c r="H177" s="38">
        <v>4.5599999999999996</v>
      </c>
      <c r="I177" s="38"/>
      <c r="J177" s="1">
        <v>39448</v>
      </c>
      <c r="K177" s="4">
        <f t="shared" si="4"/>
        <v>0.54</v>
      </c>
      <c r="L177" s="75">
        <f t="shared" si="5"/>
        <v>5.4000000000000003E-3</v>
      </c>
      <c r="M177" s="3">
        <f>FVSCHEDULE(1,L177:$L$395)</f>
        <v>2.7623028431718724</v>
      </c>
    </row>
    <row r="178" spans="1:13" ht="15">
      <c r="A178" s="56"/>
      <c r="B178" s="48" t="s">
        <v>3</v>
      </c>
      <c r="C178" s="37">
        <v>2759.83</v>
      </c>
      <c r="D178" s="37">
        <v>0.49</v>
      </c>
      <c r="E178" s="41">
        <v>1.78</v>
      </c>
      <c r="F178" s="37">
        <v>2.66</v>
      </c>
      <c r="G178" s="37">
        <v>1.03</v>
      </c>
      <c r="H178" s="38">
        <v>4.6100000000000003</v>
      </c>
      <c r="I178" s="38"/>
      <c r="J178" s="1">
        <v>39479</v>
      </c>
      <c r="K178" s="4">
        <f t="shared" si="4"/>
        <v>0.49</v>
      </c>
      <c r="L178" s="75">
        <f t="shared" si="5"/>
        <v>4.8999999999999998E-3</v>
      </c>
      <c r="M178" s="3">
        <f>FVSCHEDULE(1,L178:$L$395)</f>
        <v>2.7474665239425859</v>
      </c>
    </row>
    <row r="179" spans="1:13" ht="15">
      <c r="A179" s="56"/>
      <c r="B179" s="48" t="s">
        <v>4</v>
      </c>
      <c r="C179" s="37">
        <v>2773.08</v>
      </c>
      <c r="D179" s="37">
        <v>0.48</v>
      </c>
      <c r="E179" s="41">
        <v>1.52</v>
      </c>
      <c r="F179" s="37">
        <v>2.97</v>
      </c>
      <c r="G179" s="37">
        <v>1.52</v>
      </c>
      <c r="H179" s="38">
        <v>4.7300000000000004</v>
      </c>
      <c r="I179" s="38"/>
      <c r="J179" s="1">
        <v>39508</v>
      </c>
      <c r="K179" s="4">
        <f t="shared" si="4"/>
        <v>0.48</v>
      </c>
      <c r="L179" s="75">
        <f t="shared" si="5"/>
        <v>4.7999999999999996E-3</v>
      </c>
      <c r="M179" s="3">
        <f>FVSCHEDULE(1,L179:$L$395)</f>
        <v>2.7340695829859478</v>
      </c>
    </row>
    <row r="180" spans="1:13" ht="15">
      <c r="A180" s="56"/>
      <c r="B180" s="48" t="s">
        <v>5</v>
      </c>
      <c r="C180" s="37">
        <v>2788.33</v>
      </c>
      <c r="D180" s="37">
        <v>0.55000000000000004</v>
      </c>
      <c r="E180" s="41">
        <v>1.53</v>
      </c>
      <c r="F180" s="37">
        <v>3.22</v>
      </c>
      <c r="G180" s="37">
        <v>2.08</v>
      </c>
      <c r="H180" s="38">
        <v>5.04</v>
      </c>
      <c r="I180" s="38"/>
      <c r="J180" s="1">
        <v>39539</v>
      </c>
      <c r="K180" s="4">
        <f t="shared" si="4"/>
        <v>0.55000000000000004</v>
      </c>
      <c r="L180" s="75">
        <f t="shared" si="5"/>
        <v>5.5000000000000005E-3</v>
      </c>
      <c r="M180" s="3">
        <f>FVSCHEDULE(1,L180:$L$395)</f>
        <v>2.7210087410290118</v>
      </c>
    </row>
    <row r="181" spans="1:13" ht="15">
      <c r="A181" s="56"/>
      <c r="B181" s="48" t="s">
        <v>6</v>
      </c>
      <c r="C181" s="37">
        <v>2810.36</v>
      </c>
      <c r="D181" s="37">
        <v>0.79</v>
      </c>
      <c r="E181" s="41">
        <v>1.83</v>
      </c>
      <c r="F181" s="37">
        <v>3.64</v>
      </c>
      <c r="G181" s="37">
        <v>2.88</v>
      </c>
      <c r="H181" s="38">
        <v>5.58</v>
      </c>
      <c r="I181" s="38"/>
      <c r="J181" s="1">
        <v>39569</v>
      </c>
      <c r="K181" s="4">
        <f t="shared" si="4"/>
        <v>0.79</v>
      </c>
      <c r="L181" s="75">
        <f t="shared" si="5"/>
        <v>7.9000000000000008E-3</v>
      </c>
      <c r="M181" s="3">
        <f>FVSCHEDULE(1,L181:$L$395)</f>
        <v>2.7061250532362169</v>
      </c>
    </row>
    <row r="182" spans="1:13" ht="15">
      <c r="A182" s="56"/>
      <c r="B182" s="48" t="s">
        <v>7</v>
      </c>
      <c r="C182" s="37">
        <v>2831.16</v>
      </c>
      <c r="D182" s="37">
        <v>0.74</v>
      </c>
      <c r="E182" s="41">
        <v>2.09</v>
      </c>
      <c r="F182" s="37">
        <v>3.64</v>
      </c>
      <c r="G182" s="37">
        <v>3.64</v>
      </c>
      <c r="H182" s="38">
        <v>6.06</v>
      </c>
      <c r="I182" s="38"/>
      <c r="J182" s="1">
        <v>39600</v>
      </c>
      <c r="K182" s="4">
        <f t="shared" si="4"/>
        <v>0.74</v>
      </c>
      <c r="L182" s="75">
        <f t="shared" si="5"/>
        <v>7.4000000000000003E-3</v>
      </c>
      <c r="M182" s="3">
        <f>FVSCHEDULE(1,L182:$L$395)</f>
        <v>2.6849142308127947</v>
      </c>
    </row>
    <row r="183" spans="1:13" ht="15">
      <c r="A183" s="56"/>
      <c r="B183" s="48" t="s">
        <v>8</v>
      </c>
      <c r="C183" s="37">
        <v>2846.16</v>
      </c>
      <c r="D183" s="37">
        <v>0.53</v>
      </c>
      <c r="E183" s="41">
        <v>2.0699999999999998</v>
      </c>
      <c r="F183" s="37">
        <v>3.63</v>
      </c>
      <c r="G183" s="37">
        <v>4.1900000000000004</v>
      </c>
      <c r="H183" s="38">
        <v>6.37</v>
      </c>
      <c r="I183" s="38"/>
      <c r="J183" s="1">
        <v>39630</v>
      </c>
      <c r="K183" s="4">
        <f t="shared" si="4"/>
        <v>0.53</v>
      </c>
      <c r="L183" s="75">
        <f t="shared" si="5"/>
        <v>5.3E-3</v>
      </c>
      <c r="M183" s="3">
        <f>FVSCHEDULE(1,L183:$L$395)</f>
        <v>2.6651918114083695</v>
      </c>
    </row>
    <row r="184" spans="1:13" ht="15">
      <c r="A184" s="56"/>
      <c r="B184" s="48" t="s">
        <v>9</v>
      </c>
      <c r="C184" s="37">
        <v>2854.13</v>
      </c>
      <c r="D184" s="37">
        <v>0.28000000000000003</v>
      </c>
      <c r="E184" s="41">
        <v>1.56</v>
      </c>
      <c r="F184" s="37">
        <v>3.42</v>
      </c>
      <c r="G184" s="37">
        <v>4.4800000000000004</v>
      </c>
      <c r="H184" s="38">
        <v>6.17</v>
      </c>
      <c r="I184" s="38"/>
      <c r="J184" s="1">
        <v>39661</v>
      </c>
      <c r="K184" s="4">
        <f t="shared" si="4"/>
        <v>0.28000000000000003</v>
      </c>
      <c r="L184" s="75">
        <f t="shared" si="5"/>
        <v>2.8000000000000004E-3</v>
      </c>
      <c r="M184" s="3">
        <f>FVSCHEDULE(1,L184:$L$395)</f>
        <v>2.6511407653520038</v>
      </c>
    </row>
    <row r="185" spans="1:13" ht="15">
      <c r="A185" s="56"/>
      <c r="B185" s="48" t="s">
        <v>10</v>
      </c>
      <c r="C185" s="37">
        <v>2861.55</v>
      </c>
      <c r="D185" s="37">
        <v>0.26</v>
      </c>
      <c r="E185" s="41">
        <v>1.07</v>
      </c>
      <c r="F185" s="37">
        <v>3.19</v>
      </c>
      <c r="G185" s="37">
        <v>4.76</v>
      </c>
      <c r="H185" s="38">
        <v>6.25</v>
      </c>
      <c r="I185" s="38"/>
      <c r="J185" s="1">
        <v>39692</v>
      </c>
      <c r="K185" s="4">
        <f t="shared" si="4"/>
        <v>0.26</v>
      </c>
      <c r="L185" s="75">
        <f t="shared" si="5"/>
        <v>2.5999999999999999E-3</v>
      </c>
      <c r="M185" s="3">
        <f>FVSCHEDULE(1,L185:$L$395)</f>
        <v>2.6437382981172748</v>
      </c>
    </row>
    <row r="186" spans="1:13" ht="15">
      <c r="A186" s="56"/>
      <c r="B186" s="48" t="s">
        <v>11</v>
      </c>
      <c r="C186" s="37">
        <v>2874.43</v>
      </c>
      <c r="D186" s="37">
        <v>0.45</v>
      </c>
      <c r="E186" s="41">
        <v>0.99</v>
      </c>
      <c r="F186" s="37">
        <v>3.09</v>
      </c>
      <c r="G186" s="37">
        <v>5.23</v>
      </c>
      <c r="H186" s="38">
        <v>6.41</v>
      </c>
      <c r="I186" s="38"/>
      <c r="J186" s="1">
        <v>39722</v>
      </c>
      <c r="K186" s="4">
        <f t="shared" si="4"/>
        <v>0.45</v>
      </c>
      <c r="L186" s="75">
        <f t="shared" si="5"/>
        <v>4.5000000000000005E-3</v>
      </c>
      <c r="M186" s="3">
        <f>FVSCHEDULE(1,L186:$L$395)</f>
        <v>2.6368824038672183</v>
      </c>
    </row>
    <row r="187" spans="1:13" ht="15">
      <c r="A187" s="56"/>
      <c r="B187" s="48" t="s">
        <v>12</v>
      </c>
      <c r="C187" s="37">
        <v>2884.78</v>
      </c>
      <c r="D187" s="37">
        <v>0.36</v>
      </c>
      <c r="E187" s="41">
        <v>1.07</v>
      </c>
      <c r="F187" s="37">
        <v>2.65</v>
      </c>
      <c r="G187" s="37">
        <v>5.61</v>
      </c>
      <c r="H187" s="38">
        <v>6.39</v>
      </c>
      <c r="I187" s="38"/>
      <c r="J187" s="1">
        <v>39753</v>
      </c>
      <c r="K187" s="4">
        <f t="shared" si="4"/>
        <v>0.36</v>
      </c>
      <c r="L187" s="75">
        <f t="shared" si="5"/>
        <v>3.5999999999999999E-3</v>
      </c>
      <c r="M187" s="3">
        <f>FVSCHEDULE(1,L187:$L$395)</f>
        <v>2.6250695907090336</v>
      </c>
    </row>
    <row r="188" spans="1:13" ht="15.75" thickBot="1">
      <c r="A188" s="59"/>
      <c r="B188" s="60" t="s">
        <v>13</v>
      </c>
      <c r="C188" s="44">
        <v>2892.86</v>
      </c>
      <c r="D188" s="44">
        <v>0.28000000000000003</v>
      </c>
      <c r="E188" s="55">
        <v>1.0900000000000001</v>
      </c>
      <c r="F188" s="44">
        <v>2.1800000000000002</v>
      </c>
      <c r="G188" s="44">
        <v>5.9</v>
      </c>
      <c r="H188" s="61">
        <v>5.9</v>
      </c>
      <c r="I188" s="38"/>
      <c r="J188" s="1">
        <v>39783</v>
      </c>
      <c r="K188" s="4">
        <f t="shared" si="4"/>
        <v>0.28000000000000003</v>
      </c>
      <c r="L188" s="75">
        <f t="shared" si="5"/>
        <v>2.8000000000000004E-3</v>
      </c>
      <c r="M188" s="3">
        <f>FVSCHEDULE(1,L188:$L$395)</f>
        <v>2.6156532390484575</v>
      </c>
    </row>
    <row r="189" spans="1:13" ht="15.75" thickTop="1">
      <c r="A189" s="29">
        <v>2009</v>
      </c>
      <c r="B189" s="48" t="s">
        <v>2</v>
      </c>
      <c r="C189" s="37">
        <v>2906.74</v>
      </c>
      <c r="D189" s="37">
        <v>0.48</v>
      </c>
      <c r="E189" s="41">
        <v>1.1200000000000001</v>
      </c>
      <c r="F189" s="37">
        <v>2.13</v>
      </c>
      <c r="G189" s="37">
        <v>0.48</v>
      </c>
      <c r="H189" s="38">
        <v>5.84</v>
      </c>
      <c r="I189" s="38"/>
      <c r="J189" s="1">
        <v>39814</v>
      </c>
      <c r="K189" s="4">
        <f t="shared" si="4"/>
        <v>0.48</v>
      </c>
      <c r="L189" s="75">
        <f t="shared" si="5"/>
        <v>4.7999999999999996E-3</v>
      </c>
      <c r="M189" s="3">
        <f>FVSCHEDULE(1,L189:$L$395)</f>
        <v>2.6083498594420158</v>
      </c>
    </row>
    <row r="190" spans="1:13" ht="15">
      <c r="A190" s="56"/>
      <c r="B190" s="48" t="s">
        <v>3</v>
      </c>
      <c r="C190" s="37">
        <v>2922.73</v>
      </c>
      <c r="D190" s="37">
        <v>0.55000000000000004</v>
      </c>
      <c r="E190" s="41">
        <v>1.32</v>
      </c>
      <c r="F190" s="37">
        <v>2.4</v>
      </c>
      <c r="G190" s="37">
        <v>1.03</v>
      </c>
      <c r="H190" s="38">
        <v>5.9</v>
      </c>
      <c r="I190" s="38"/>
      <c r="J190" s="1">
        <v>39845</v>
      </c>
      <c r="K190" s="4">
        <f t="shared" si="4"/>
        <v>0.55000000000000004</v>
      </c>
      <c r="L190" s="75">
        <f t="shared" si="5"/>
        <v>5.5000000000000005E-3</v>
      </c>
      <c r="M190" s="3">
        <f>FVSCHEDULE(1,L190:$L$395)</f>
        <v>2.5958895894128364</v>
      </c>
    </row>
    <row r="191" spans="1:13" ht="15">
      <c r="A191" s="56"/>
      <c r="B191" s="48" t="s">
        <v>4</v>
      </c>
      <c r="C191" s="37">
        <v>2928.57</v>
      </c>
      <c r="D191" s="37">
        <v>0.2</v>
      </c>
      <c r="E191" s="41">
        <v>1.23</v>
      </c>
      <c r="F191" s="37">
        <v>2.34</v>
      </c>
      <c r="G191" s="37">
        <v>1.23</v>
      </c>
      <c r="H191" s="38">
        <v>5.61</v>
      </c>
      <c r="I191" s="38"/>
      <c r="J191" s="1">
        <v>39873</v>
      </c>
      <c r="K191" s="4">
        <f t="shared" si="4"/>
        <v>0.2</v>
      </c>
      <c r="L191" s="75">
        <f t="shared" si="5"/>
        <v>2E-3</v>
      </c>
      <c r="M191" s="3">
        <f>FVSCHEDULE(1,L191:$L$395)</f>
        <v>2.5816902928024259</v>
      </c>
    </row>
    <row r="192" spans="1:13" ht="15">
      <c r="A192" s="56"/>
      <c r="B192" s="48" t="s">
        <v>5</v>
      </c>
      <c r="C192" s="37">
        <v>2942.63</v>
      </c>
      <c r="D192" s="37">
        <v>0.48</v>
      </c>
      <c r="E192" s="41">
        <v>1.23</v>
      </c>
      <c r="F192" s="37">
        <v>2.37</v>
      </c>
      <c r="G192" s="37">
        <v>1.72</v>
      </c>
      <c r="H192" s="38">
        <v>5.53</v>
      </c>
      <c r="I192" s="38"/>
      <c r="J192" s="1">
        <v>39904</v>
      </c>
      <c r="K192" s="4">
        <f t="shared" si="4"/>
        <v>0.48</v>
      </c>
      <c r="L192" s="75">
        <f t="shared" si="5"/>
        <v>4.7999999999999996E-3</v>
      </c>
      <c r="M192" s="3">
        <f>FVSCHEDULE(1,L192:$L$395)</f>
        <v>2.5765372183656936</v>
      </c>
    </row>
    <row r="193" spans="1:13" ht="15">
      <c r="A193" s="56"/>
      <c r="B193" s="48" t="s">
        <v>6</v>
      </c>
      <c r="C193" s="37">
        <v>2956.46</v>
      </c>
      <c r="D193" s="37">
        <v>0.47</v>
      </c>
      <c r="E193" s="41">
        <v>1.1499999999999999</v>
      </c>
      <c r="F193" s="37">
        <v>2.48</v>
      </c>
      <c r="G193" s="37">
        <v>2.2000000000000002</v>
      </c>
      <c r="H193" s="38">
        <v>5.2</v>
      </c>
      <c r="I193" s="38"/>
      <c r="J193" s="1">
        <v>39934</v>
      </c>
      <c r="K193" s="4">
        <f t="shared" si="4"/>
        <v>0.47</v>
      </c>
      <c r="L193" s="75">
        <f t="shared" si="5"/>
        <v>4.6999999999999993E-3</v>
      </c>
      <c r="M193" s="3">
        <f>FVSCHEDULE(1,L193:$L$395)</f>
        <v>2.5642289195518422</v>
      </c>
    </row>
    <row r="194" spans="1:13" ht="15">
      <c r="A194" s="56"/>
      <c r="B194" s="48" t="s">
        <v>7</v>
      </c>
      <c r="C194" s="37">
        <v>2967.1</v>
      </c>
      <c r="D194" s="37">
        <v>0.36</v>
      </c>
      <c r="E194" s="41">
        <v>1.32</v>
      </c>
      <c r="F194" s="37">
        <v>2.57</v>
      </c>
      <c r="G194" s="37">
        <v>2.57</v>
      </c>
      <c r="H194" s="38">
        <v>4.8</v>
      </c>
      <c r="I194" s="38"/>
      <c r="J194" s="1">
        <v>39965</v>
      </c>
      <c r="K194" s="4">
        <f t="shared" si="4"/>
        <v>0.36</v>
      </c>
      <c r="L194" s="75">
        <f t="shared" si="5"/>
        <v>3.5999999999999999E-3</v>
      </c>
      <c r="M194" s="3">
        <f>FVSCHEDULE(1,L194:$L$395)</f>
        <v>2.552233422466252</v>
      </c>
    </row>
    <row r="195" spans="1:13" ht="15">
      <c r="A195" s="56"/>
      <c r="B195" s="48" t="s">
        <v>8</v>
      </c>
      <c r="C195" s="37">
        <v>2974.22</v>
      </c>
      <c r="D195" s="37">
        <v>0.24</v>
      </c>
      <c r="E195" s="41">
        <v>1.07</v>
      </c>
      <c r="F195" s="37">
        <v>2.3199999999999998</v>
      </c>
      <c r="G195" s="37">
        <v>2.81</v>
      </c>
      <c r="H195" s="38">
        <v>4.5</v>
      </c>
      <c r="I195" s="38"/>
      <c r="J195" s="1">
        <v>39995</v>
      </c>
      <c r="K195" s="4">
        <f t="shared" si="4"/>
        <v>0.24</v>
      </c>
      <c r="L195" s="75">
        <f t="shared" si="5"/>
        <v>2.3999999999999998E-3</v>
      </c>
      <c r="M195" s="3">
        <f>FVSCHEDULE(1,L195:$L$395)</f>
        <v>2.5430783404406676</v>
      </c>
    </row>
    <row r="196" spans="1:13" ht="15">
      <c r="A196" s="56"/>
      <c r="B196" s="48" t="s">
        <v>9</v>
      </c>
      <c r="C196" s="37">
        <v>2978.68</v>
      </c>
      <c r="D196" s="37">
        <v>0.15</v>
      </c>
      <c r="E196" s="41">
        <v>0.75</v>
      </c>
      <c r="F196" s="37">
        <v>1.91</v>
      </c>
      <c r="G196" s="37">
        <v>2.97</v>
      </c>
      <c r="H196" s="38">
        <v>4.3600000000000003</v>
      </c>
      <c r="I196" s="38"/>
      <c r="J196" s="1">
        <v>40026</v>
      </c>
      <c r="K196" s="4">
        <f t="shared" si="4"/>
        <v>0.15</v>
      </c>
      <c r="L196" s="75">
        <f t="shared" si="5"/>
        <v>1.5E-3</v>
      </c>
      <c r="M196" s="3">
        <f>FVSCHEDULE(1,L196:$L$395)</f>
        <v>2.5369895654835077</v>
      </c>
    </row>
    <row r="197" spans="1:13" ht="15">
      <c r="A197" s="56"/>
      <c r="B197" s="48" t="s">
        <v>10</v>
      </c>
      <c r="C197" s="37">
        <v>2985.83</v>
      </c>
      <c r="D197" s="37">
        <v>0.24</v>
      </c>
      <c r="E197" s="41">
        <v>0.63</v>
      </c>
      <c r="F197" s="37">
        <v>1.96</v>
      </c>
      <c r="G197" s="37">
        <v>3.21</v>
      </c>
      <c r="H197" s="38">
        <v>4.34</v>
      </c>
      <c r="I197" s="38"/>
      <c r="J197" s="1">
        <v>40057</v>
      </c>
      <c r="K197" s="4">
        <f t="shared" si="4"/>
        <v>0.24</v>
      </c>
      <c r="L197" s="75">
        <f t="shared" si="5"/>
        <v>2.3999999999999998E-3</v>
      </c>
      <c r="M197" s="3">
        <f>FVSCHEDULE(1,L197:$L$395)</f>
        <v>2.5331897808122865</v>
      </c>
    </row>
    <row r="198" spans="1:13" ht="15">
      <c r="A198" s="56"/>
      <c r="B198" s="48" t="s">
        <v>11</v>
      </c>
      <c r="C198" s="37">
        <v>2994.19</v>
      </c>
      <c r="D198" s="37">
        <v>0.28000000000000003</v>
      </c>
      <c r="E198" s="41">
        <v>0.67</v>
      </c>
      <c r="F198" s="37">
        <v>1.75</v>
      </c>
      <c r="G198" s="37">
        <v>3.5</v>
      </c>
      <c r="H198" s="38">
        <v>4.17</v>
      </c>
      <c r="I198" s="38"/>
      <c r="J198" s="1">
        <v>40087</v>
      </c>
      <c r="K198" s="4">
        <f t="shared" si="4"/>
        <v>0.28000000000000003</v>
      </c>
      <c r="L198" s="75">
        <f t="shared" si="5"/>
        <v>2.8000000000000004E-3</v>
      </c>
      <c r="M198" s="3">
        <f>FVSCHEDULE(1,L198:$L$395)</f>
        <v>2.5271246815765034</v>
      </c>
    </row>
    <row r="199" spans="1:13" ht="15">
      <c r="A199" s="56"/>
      <c r="B199" s="48" t="s">
        <v>12</v>
      </c>
      <c r="C199" s="37">
        <v>3006.47</v>
      </c>
      <c r="D199" s="37">
        <v>0.41</v>
      </c>
      <c r="E199" s="41">
        <v>0.93</v>
      </c>
      <c r="F199" s="37">
        <v>1.69</v>
      </c>
      <c r="G199" s="37">
        <v>3.93</v>
      </c>
      <c r="H199" s="38">
        <v>4.22</v>
      </c>
      <c r="I199" s="38"/>
      <c r="J199" s="1">
        <v>40118</v>
      </c>
      <c r="K199" s="4">
        <f t="shared" si="4"/>
        <v>0.41</v>
      </c>
      <c r="L199" s="75">
        <f t="shared" si="5"/>
        <v>4.0999999999999995E-3</v>
      </c>
      <c r="M199" s="3">
        <f>FVSCHEDULE(1,L199:$L$395)</f>
        <v>2.5200684898050487</v>
      </c>
    </row>
    <row r="200" spans="1:13" ht="15">
      <c r="A200" s="56"/>
      <c r="B200" s="48" t="s">
        <v>13</v>
      </c>
      <c r="C200" s="37">
        <v>3017.59</v>
      </c>
      <c r="D200" s="37">
        <v>0.37</v>
      </c>
      <c r="E200" s="41">
        <v>1.06</v>
      </c>
      <c r="F200" s="37">
        <v>1.7</v>
      </c>
      <c r="G200" s="37">
        <v>4.3099999999999996</v>
      </c>
      <c r="H200" s="38">
        <v>4.3099999999999996</v>
      </c>
      <c r="I200" s="38"/>
      <c r="J200" s="1">
        <v>40148</v>
      </c>
      <c r="K200" s="4">
        <f t="shared" si="4"/>
        <v>0.37</v>
      </c>
      <c r="L200" s="75">
        <f t="shared" si="5"/>
        <v>3.7000000000000002E-3</v>
      </c>
      <c r="M200" s="3">
        <f>FVSCHEDULE(1,L200:$L$395)</f>
        <v>2.5097783983717266</v>
      </c>
    </row>
    <row r="201" spans="1:13" ht="15">
      <c r="A201" s="29">
        <v>2010</v>
      </c>
      <c r="B201" s="48" t="s">
        <v>2</v>
      </c>
      <c r="C201" s="37">
        <v>3040.22</v>
      </c>
      <c r="D201" s="37">
        <v>0.75</v>
      </c>
      <c r="E201" s="41">
        <v>1.54</v>
      </c>
      <c r="F201" s="37">
        <v>2.2200000000000002</v>
      </c>
      <c r="G201" s="37">
        <v>0.75</v>
      </c>
      <c r="H201" s="38">
        <v>4.59</v>
      </c>
      <c r="I201" s="38"/>
      <c r="J201" s="1">
        <v>40179</v>
      </c>
      <c r="K201" s="4">
        <f t="shared" si="4"/>
        <v>0.75</v>
      </c>
      <c r="L201" s="75">
        <f t="shared" si="5"/>
        <v>7.4999999999999997E-3</v>
      </c>
      <c r="M201" s="3">
        <f>FVSCHEDULE(1,L201:$L$395)</f>
        <v>2.5005264505048586</v>
      </c>
    </row>
    <row r="202" spans="1:13" ht="15">
      <c r="A202" s="56"/>
      <c r="B202" s="48" t="s">
        <v>3</v>
      </c>
      <c r="C202" s="37">
        <v>3063.93</v>
      </c>
      <c r="D202" s="37">
        <v>0.78</v>
      </c>
      <c r="E202" s="41">
        <v>1.91</v>
      </c>
      <c r="F202" s="37">
        <v>2.86</v>
      </c>
      <c r="G202" s="37">
        <v>1.54</v>
      </c>
      <c r="H202" s="38">
        <v>4.83</v>
      </c>
      <c r="I202" s="38"/>
      <c r="J202" s="1">
        <v>40210</v>
      </c>
      <c r="K202" s="4">
        <f t="shared" si="4"/>
        <v>0.78</v>
      </c>
      <c r="L202" s="75">
        <f t="shared" si="5"/>
        <v>7.8000000000000005E-3</v>
      </c>
      <c r="M202" s="3">
        <f>FVSCHEDULE(1,L202:$L$395)</f>
        <v>2.4819121096822405</v>
      </c>
    </row>
    <row r="203" spans="1:13" ht="15">
      <c r="A203" s="56"/>
      <c r="B203" s="48" t="s">
        <v>4</v>
      </c>
      <c r="C203" s="37">
        <v>3079.86</v>
      </c>
      <c r="D203" s="37">
        <v>0.52</v>
      </c>
      <c r="E203" s="41">
        <v>2.06</v>
      </c>
      <c r="F203" s="37">
        <v>3.15</v>
      </c>
      <c r="G203" s="37">
        <v>2.06</v>
      </c>
      <c r="H203" s="38">
        <v>5.17</v>
      </c>
      <c r="I203" s="38"/>
      <c r="J203" s="1">
        <v>40238</v>
      </c>
      <c r="K203" s="4">
        <f t="shared" si="4"/>
        <v>0.52</v>
      </c>
      <c r="L203" s="75">
        <f t="shared" si="5"/>
        <v>5.1999999999999998E-3</v>
      </c>
      <c r="M203" s="3">
        <f>FVSCHEDULE(1,L203:$L$395)</f>
        <v>2.4627030260788234</v>
      </c>
    </row>
    <row r="204" spans="1:13" ht="15">
      <c r="A204" s="56"/>
      <c r="B204" s="48" t="s">
        <v>5</v>
      </c>
      <c r="C204" s="37">
        <v>3097.42</v>
      </c>
      <c r="D204" s="37">
        <v>0.56999999999999995</v>
      </c>
      <c r="E204" s="41">
        <v>1.88</v>
      </c>
      <c r="F204" s="37">
        <v>3.45</v>
      </c>
      <c r="G204" s="37">
        <v>2.65</v>
      </c>
      <c r="H204" s="38">
        <v>5.26</v>
      </c>
      <c r="I204" s="38"/>
      <c r="J204" s="1">
        <v>40269</v>
      </c>
      <c r="K204" s="4">
        <f t="shared" si="4"/>
        <v>0.56999999999999995</v>
      </c>
      <c r="L204" s="75">
        <f t="shared" si="5"/>
        <v>5.6999999999999993E-3</v>
      </c>
      <c r="M204" s="3">
        <f>FVSCHEDULE(1,L204:$L$395)</f>
        <v>2.4499632173486123</v>
      </c>
    </row>
    <row r="205" spans="1:13" ht="15">
      <c r="A205" s="56"/>
      <c r="B205" s="48" t="s">
        <v>6</v>
      </c>
      <c r="C205" s="37">
        <v>3110.74</v>
      </c>
      <c r="D205" s="37">
        <v>0.43</v>
      </c>
      <c r="E205" s="41">
        <v>1.53</v>
      </c>
      <c r="F205" s="37">
        <v>3.47</v>
      </c>
      <c r="G205" s="37">
        <v>3.09</v>
      </c>
      <c r="H205" s="38">
        <v>5.22</v>
      </c>
      <c r="I205" s="38"/>
      <c r="J205" s="1">
        <v>40299</v>
      </c>
      <c r="K205" s="4">
        <f t="shared" si="4"/>
        <v>0.43</v>
      </c>
      <c r="L205" s="75">
        <f t="shared" si="5"/>
        <v>4.3E-3</v>
      </c>
      <c r="M205" s="3">
        <f>FVSCHEDULE(1,L205:$L$395)</f>
        <v>2.4360775751701444</v>
      </c>
    </row>
    <row r="206" spans="1:13" ht="15">
      <c r="A206" s="56"/>
      <c r="B206" s="48" t="s">
        <v>7</v>
      </c>
      <c r="C206" s="37">
        <v>3110.74</v>
      </c>
      <c r="D206" s="37">
        <v>0</v>
      </c>
      <c r="E206" s="41">
        <v>1</v>
      </c>
      <c r="F206" s="37">
        <v>3.09</v>
      </c>
      <c r="G206" s="37">
        <v>3.09</v>
      </c>
      <c r="H206" s="38">
        <v>4.84</v>
      </c>
      <c r="I206" s="38"/>
      <c r="J206" s="1">
        <v>40330</v>
      </c>
      <c r="K206" s="4">
        <f t="shared" si="4"/>
        <v>0</v>
      </c>
      <c r="L206" s="75">
        <f t="shared" si="5"/>
        <v>0</v>
      </c>
      <c r="M206" s="3">
        <f>FVSCHEDULE(1,L206:$L$395)</f>
        <v>2.4256472918153409</v>
      </c>
    </row>
    <row r="207" spans="1:13" ht="15">
      <c r="A207" s="56"/>
      <c r="B207" s="48" t="s">
        <v>8</v>
      </c>
      <c r="C207" s="37">
        <v>3111.05</v>
      </c>
      <c r="D207" s="37">
        <v>0.01</v>
      </c>
      <c r="E207" s="41">
        <v>0.44</v>
      </c>
      <c r="F207" s="37">
        <v>2.33</v>
      </c>
      <c r="G207" s="37">
        <v>3.1</v>
      </c>
      <c r="H207" s="38">
        <v>4.5999999999999996</v>
      </c>
      <c r="I207" s="38"/>
      <c r="J207" s="1">
        <v>40360</v>
      </c>
      <c r="K207" s="4">
        <f t="shared" si="4"/>
        <v>0.01</v>
      </c>
      <c r="L207" s="75">
        <f t="shared" si="5"/>
        <v>1E-4</v>
      </c>
      <c r="M207" s="3">
        <f>FVSCHEDULE(1,L207:$L$395)</f>
        <v>2.4256472918153409</v>
      </c>
    </row>
    <row r="208" spans="1:13" ht="15">
      <c r="A208" s="56"/>
      <c r="B208" s="48" t="s">
        <v>9</v>
      </c>
      <c r="C208" s="37">
        <v>3112.29</v>
      </c>
      <c r="D208" s="37">
        <v>0.04</v>
      </c>
      <c r="E208" s="41">
        <v>0.05</v>
      </c>
      <c r="F208" s="37">
        <v>1.58</v>
      </c>
      <c r="G208" s="37">
        <v>3.14</v>
      </c>
      <c r="H208" s="38">
        <v>4.49</v>
      </c>
      <c r="I208" s="38"/>
      <c r="J208" s="1">
        <v>40391</v>
      </c>
      <c r="K208" s="4">
        <f t="shared" ref="K208:K271" si="6">D208</f>
        <v>0.04</v>
      </c>
      <c r="L208" s="75">
        <f t="shared" ref="L208:L271" si="7">K208/100</f>
        <v>4.0000000000000002E-4</v>
      </c>
      <c r="M208" s="3">
        <f>FVSCHEDULE(1,L208:$L$395)</f>
        <v>2.4254047513402028</v>
      </c>
    </row>
    <row r="209" spans="1:13" ht="15">
      <c r="A209" s="56"/>
      <c r="B209" s="48" t="s">
        <v>10</v>
      </c>
      <c r="C209" s="37">
        <v>3126.29</v>
      </c>
      <c r="D209" s="37">
        <v>0.45</v>
      </c>
      <c r="E209" s="41">
        <v>0.5</v>
      </c>
      <c r="F209" s="37">
        <v>1.51</v>
      </c>
      <c r="G209" s="37">
        <v>3.6</v>
      </c>
      <c r="H209" s="38">
        <v>4.7</v>
      </c>
      <c r="I209" s="38"/>
      <c r="J209" s="1">
        <v>40422</v>
      </c>
      <c r="K209" s="4">
        <f t="shared" si="6"/>
        <v>0.45</v>
      </c>
      <c r="L209" s="75">
        <f t="shared" si="7"/>
        <v>4.5000000000000005E-3</v>
      </c>
      <c r="M209" s="3">
        <f>FVSCHEDULE(1,L209:$L$395)</f>
        <v>2.4244349773492631</v>
      </c>
    </row>
    <row r="210" spans="1:13" ht="15">
      <c r="A210" s="56"/>
      <c r="B210" s="48" t="s">
        <v>11</v>
      </c>
      <c r="C210" s="37">
        <v>3149.74</v>
      </c>
      <c r="D210" s="37">
        <v>0.75</v>
      </c>
      <c r="E210" s="41">
        <v>1.24</v>
      </c>
      <c r="F210" s="37">
        <v>1.69</v>
      </c>
      <c r="G210" s="37">
        <v>4.38</v>
      </c>
      <c r="H210" s="38">
        <v>5.2</v>
      </c>
      <c r="I210" s="38"/>
      <c r="J210" s="1">
        <v>40452</v>
      </c>
      <c r="K210" s="4">
        <f t="shared" si="6"/>
        <v>0.75</v>
      </c>
      <c r="L210" s="75">
        <f t="shared" si="7"/>
        <v>7.4999999999999997E-3</v>
      </c>
      <c r="M210" s="3">
        <f>FVSCHEDULE(1,L210:$L$395)</f>
        <v>2.4135738948225622</v>
      </c>
    </row>
    <row r="211" spans="1:13" ht="15">
      <c r="A211" s="56"/>
      <c r="B211" s="48" t="s">
        <v>12</v>
      </c>
      <c r="C211" s="37">
        <v>3175.88</v>
      </c>
      <c r="D211" s="37">
        <v>0.83</v>
      </c>
      <c r="E211" s="41">
        <v>2.04</v>
      </c>
      <c r="F211" s="37">
        <v>2.09</v>
      </c>
      <c r="G211" s="37">
        <v>5.25</v>
      </c>
      <c r="H211" s="38">
        <v>5.63</v>
      </c>
      <c r="I211" s="38"/>
      <c r="J211" s="1">
        <v>40483</v>
      </c>
      <c r="K211" s="4">
        <f t="shared" si="6"/>
        <v>0.83</v>
      </c>
      <c r="L211" s="75">
        <f t="shared" si="7"/>
        <v>8.3000000000000001E-3</v>
      </c>
      <c r="M211" s="3">
        <f>FVSCHEDULE(1,L211:$L$395)</f>
        <v>2.395606843496338</v>
      </c>
    </row>
    <row r="212" spans="1:13" ht="15">
      <c r="A212" s="56"/>
      <c r="B212" s="48" t="s">
        <v>13</v>
      </c>
      <c r="C212" s="37">
        <v>3195.89</v>
      </c>
      <c r="D212" s="37">
        <v>0.63</v>
      </c>
      <c r="E212" s="41">
        <v>2.23</v>
      </c>
      <c r="F212" s="37">
        <v>2.74</v>
      </c>
      <c r="G212" s="37">
        <v>5.91</v>
      </c>
      <c r="H212" s="38">
        <v>5.91</v>
      </c>
      <c r="I212" s="38"/>
      <c r="J212" s="1">
        <v>40513</v>
      </c>
      <c r="K212" s="4">
        <f t="shared" si="6"/>
        <v>0.63</v>
      </c>
      <c r="L212" s="75">
        <f t="shared" si="7"/>
        <v>6.3E-3</v>
      </c>
      <c r="M212" s="3">
        <f>FVSCHEDULE(1,L212:$L$395)</f>
        <v>2.3758869815494776</v>
      </c>
    </row>
    <row r="213" spans="1:13" ht="15">
      <c r="A213" s="29">
        <v>2011</v>
      </c>
      <c r="B213" s="48" t="s">
        <v>2</v>
      </c>
      <c r="C213" s="37">
        <v>3222.42</v>
      </c>
      <c r="D213" s="37">
        <v>0.83</v>
      </c>
      <c r="E213" s="41">
        <v>2.31</v>
      </c>
      <c r="F213" s="37">
        <v>3.58</v>
      </c>
      <c r="G213" s="37">
        <v>0.83</v>
      </c>
      <c r="H213" s="38">
        <v>5.99</v>
      </c>
      <c r="I213" s="38"/>
      <c r="J213" s="1">
        <v>40544</v>
      </c>
      <c r="K213" s="4">
        <f t="shared" si="6"/>
        <v>0.83</v>
      </c>
      <c r="L213" s="75">
        <f t="shared" si="7"/>
        <v>8.3000000000000001E-3</v>
      </c>
      <c r="M213" s="3">
        <f>FVSCHEDULE(1,L213:$L$395)</f>
        <v>2.3610126021558959</v>
      </c>
    </row>
    <row r="214" spans="1:13" ht="15">
      <c r="A214" s="56"/>
      <c r="B214" s="48" t="s">
        <v>3</v>
      </c>
      <c r="C214" s="37">
        <v>3248.2</v>
      </c>
      <c r="D214" s="37">
        <v>0.8</v>
      </c>
      <c r="E214" s="41">
        <v>2.2799999999999998</v>
      </c>
      <c r="F214" s="37">
        <v>4.37</v>
      </c>
      <c r="G214" s="37">
        <v>1.64</v>
      </c>
      <c r="H214" s="38">
        <v>6.01</v>
      </c>
      <c r="I214" s="38"/>
      <c r="J214" s="1">
        <v>40575</v>
      </c>
      <c r="K214" s="4">
        <f t="shared" si="6"/>
        <v>0.8</v>
      </c>
      <c r="L214" s="75">
        <f t="shared" si="7"/>
        <v>8.0000000000000002E-3</v>
      </c>
      <c r="M214" s="3">
        <f>FVSCHEDULE(1,L214:$L$395)</f>
        <v>2.3415775088325859</v>
      </c>
    </row>
    <row r="215" spans="1:13" ht="15">
      <c r="A215" s="56"/>
      <c r="B215" s="48" t="s">
        <v>4</v>
      </c>
      <c r="C215" s="37">
        <v>3273.86</v>
      </c>
      <c r="D215" s="37">
        <v>0.79</v>
      </c>
      <c r="E215" s="41">
        <v>2.44</v>
      </c>
      <c r="F215" s="37">
        <v>4.72</v>
      </c>
      <c r="G215" s="37">
        <v>2.44</v>
      </c>
      <c r="H215" s="38">
        <v>6.3</v>
      </c>
      <c r="I215" s="38"/>
      <c r="J215" s="1">
        <v>40603</v>
      </c>
      <c r="K215" s="4">
        <f t="shared" si="6"/>
        <v>0.79</v>
      </c>
      <c r="L215" s="75">
        <f t="shared" si="7"/>
        <v>7.9000000000000008E-3</v>
      </c>
      <c r="M215" s="3">
        <f>FVSCHEDULE(1,L215:$L$395)</f>
        <v>2.3229935603497891</v>
      </c>
    </row>
    <row r="216" spans="1:13" ht="15">
      <c r="A216" s="56"/>
      <c r="B216" s="48" t="s">
        <v>5</v>
      </c>
      <c r="C216" s="37">
        <v>3299.07</v>
      </c>
      <c r="D216" s="37">
        <v>0.77</v>
      </c>
      <c r="E216" s="41">
        <v>2.38</v>
      </c>
      <c r="F216" s="37">
        <v>4.74</v>
      </c>
      <c r="G216" s="37">
        <v>3.23</v>
      </c>
      <c r="H216" s="38">
        <v>6.51</v>
      </c>
      <c r="I216" s="38"/>
      <c r="J216" s="1">
        <v>40634</v>
      </c>
      <c r="K216" s="4">
        <f t="shared" si="6"/>
        <v>0.77</v>
      </c>
      <c r="L216" s="75">
        <f t="shared" si="7"/>
        <v>7.7000000000000002E-3</v>
      </c>
      <c r="M216" s="3">
        <f>FVSCHEDULE(1,L216:$L$395)</f>
        <v>2.3047857529018638</v>
      </c>
    </row>
    <row r="217" spans="1:13" ht="15">
      <c r="A217" s="56"/>
      <c r="B217" s="48" t="s">
        <v>6</v>
      </c>
      <c r="C217" s="37">
        <v>3314.58</v>
      </c>
      <c r="D217" s="37">
        <v>0.47</v>
      </c>
      <c r="E217" s="41">
        <v>2.04</v>
      </c>
      <c r="F217" s="37">
        <v>4.37</v>
      </c>
      <c r="G217" s="37">
        <v>3.71</v>
      </c>
      <c r="H217" s="38">
        <v>6.55</v>
      </c>
      <c r="I217" s="38"/>
      <c r="J217" s="1">
        <v>40664</v>
      </c>
      <c r="K217" s="4">
        <f t="shared" si="6"/>
        <v>0.47</v>
      </c>
      <c r="L217" s="75">
        <f t="shared" si="7"/>
        <v>4.6999999999999993E-3</v>
      </c>
      <c r="M217" s="3">
        <f>FVSCHEDULE(1,L217:$L$395)</f>
        <v>2.2871745091811677</v>
      </c>
    </row>
    <row r="218" spans="1:13" ht="15">
      <c r="A218" s="56"/>
      <c r="B218" s="48" t="s">
        <v>7</v>
      </c>
      <c r="C218" s="37">
        <v>3319.55</v>
      </c>
      <c r="D218" s="37">
        <v>0.15</v>
      </c>
      <c r="E218" s="41">
        <v>1.4</v>
      </c>
      <c r="F218" s="37">
        <v>3.87</v>
      </c>
      <c r="G218" s="37">
        <v>3.87</v>
      </c>
      <c r="H218" s="38">
        <v>6.71</v>
      </c>
      <c r="I218" s="38"/>
      <c r="J218" s="1">
        <v>40695</v>
      </c>
      <c r="K218" s="4">
        <f t="shared" si="6"/>
        <v>0.15</v>
      </c>
      <c r="L218" s="75">
        <f t="shared" si="7"/>
        <v>1.5E-3</v>
      </c>
      <c r="M218" s="3">
        <f>FVSCHEDULE(1,L218:$L$395)</f>
        <v>2.2764750763224528</v>
      </c>
    </row>
    <row r="219" spans="1:13" ht="15">
      <c r="A219" s="56"/>
      <c r="B219" s="48" t="s">
        <v>8</v>
      </c>
      <c r="C219" s="37">
        <v>3324.86</v>
      </c>
      <c r="D219" s="37">
        <v>0.16</v>
      </c>
      <c r="E219" s="41">
        <v>0.78</v>
      </c>
      <c r="F219" s="37">
        <v>3.18</v>
      </c>
      <c r="G219" s="37">
        <v>4.04</v>
      </c>
      <c r="H219" s="38">
        <v>6.87</v>
      </c>
      <c r="I219" s="38"/>
      <c r="J219" s="1">
        <v>40725</v>
      </c>
      <c r="K219" s="4">
        <f t="shared" si="6"/>
        <v>0.16</v>
      </c>
      <c r="L219" s="75">
        <f t="shared" si="7"/>
        <v>1.6000000000000001E-3</v>
      </c>
      <c r="M219" s="3">
        <f>FVSCHEDULE(1,L219:$L$395)</f>
        <v>2.273065478105293</v>
      </c>
    </row>
    <row r="220" spans="1:13" ht="15">
      <c r="A220" s="56"/>
      <c r="B220" s="48" t="s">
        <v>9</v>
      </c>
      <c r="C220" s="37">
        <v>3337.16</v>
      </c>
      <c r="D220" s="37">
        <v>0.37</v>
      </c>
      <c r="E220" s="41">
        <v>0.68</v>
      </c>
      <c r="F220" s="37">
        <v>2.74</v>
      </c>
      <c r="G220" s="37">
        <v>4.42</v>
      </c>
      <c r="H220" s="38">
        <v>7.23</v>
      </c>
      <c r="I220" s="38"/>
      <c r="J220" s="1">
        <v>40756</v>
      </c>
      <c r="K220" s="4">
        <f t="shared" si="6"/>
        <v>0.37</v>
      </c>
      <c r="L220" s="75">
        <f t="shared" si="7"/>
        <v>3.7000000000000002E-3</v>
      </c>
      <c r="M220" s="3">
        <f>FVSCHEDULE(1,L220:$L$395)</f>
        <v>2.2694343830923462</v>
      </c>
    </row>
    <row r="221" spans="1:13" ht="15">
      <c r="A221" s="56"/>
      <c r="B221" s="48" t="s">
        <v>10</v>
      </c>
      <c r="C221" s="37">
        <v>3354.85</v>
      </c>
      <c r="D221" s="37">
        <v>0.53</v>
      </c>
      <c r="E221" s="41">
        <v>1.06</v>
      </c>
      <c r="F221" s="37">
        <v>2.4700000000000002</v>
      </c>
      <c r="G221" s="37">
        <v>4.97</v>
      </c>
      <c r="H221" s="38">
        <v>7.31</v>
      </c>
      <c r="I221" s="38"/>
      <c r="J221" s="1">
        <v>40787</v>
      </c>
      <c r="K221" s="4">
        <f t="shared" si="6"/>
        <v>0.53</v>
      </c>
      <c r="L221" s="75">
        <f t="shared" si="7"/>
        <v>5.3E-3</v>
      </c>
      <c r="M221" s="3">
        <f>FVSCHEDULE(1,L221:$L$395)</f>
        <v>2.2610684299017119</v>
      </c>
    </row>
    <row r="222" spans="1:13" ht="15">
      <c r="A222" s="56"/>
      <c r="B222" s="48" t="s">
        <v>11</v>
      </c>
      <c r="C222" s="37">
        <v>3369.28</v>
      </c>
      <c r="D222" s="37">
        <v>0.43</v>
      </c>
      <c r="E222" s="41">
        <v>1.34</v>
      </c>
      <c r="F222" s="37">
        <v>2.13</v>
      </c>
      <c r="G222" s="37">
        <v>5.43</v>
      </c>
      <c r="H222" s="38">
        <v>6.97</v>
      </c>
      <c r="I222" s="38"/>
      <c r="J222" s="1">
        <v>40817</v>
      </c>
      <c r="K222" s="4">
        <f t="shared" si="6"/>
        <v>0.43</v>
      </c>
      <c r="L222" s="75">
        <f t="shared" si="7"/>
        <v>4.3E-3</v>
      </c>
      <c r="M222" s="3">
        <f>FVSCHEDULE(1,L222:$L$395)</f>
        <v>2.2491479457890304</v>
      </c>
    </row>
    <row r="223" spans="1:13" ht="15">
      <c r="A223" s="56"/>
      <c r="B223" s="48" t="s">
        <v>12</v>
      </c>
      <c r="C223" s="37">
        <v>3386.8</v>
      </c>
      <c r="D223" s="37">
        <v>0.52</v>
      </c>
      <c r="E223" s="41">
        <v>1.49</v>
      </c>
      <c r="F223" s="37">
        <v>2.1800000000000002</v>
      </c>
      <c r="G223" s="37">
        <v>5.97</v>
      </c>
      <c r="H223" s="38">
        <v>6.64</v>
      </c>
      <c r="I223" s="38"/>
      <c r="J223" s="1">
        <v>40848</v>
      </c>
      <c r="K223" s="4">
        <f t="shared" si="6"/>
        <v>0.52</v>
      </c>
      <c r="L223" s="75">
        <f t="shared" si="7"/>
        <v>5.1999999999999998E-3</v>
      </c>
      <c r="M223" s="3">
        <f>FVSCHEDULE(1,L223:$L$395)</f>
        <v>2.2395180183102985</v>
      </c>
    </row>
    <row r="224" spans="1:13" ht="15">
      <c r="A224" s="56"/>
      <c r="B224" s="48" t="s">
        <v>13</v>
      </c>
      <c r="C224" s="37">
        <v>3403.73</v>
      </c>
      <c r="D224" s="37">
        <v>0.5</v>
      </c>
      <c r="E224" s="41">
        <v>1.46</v>
      </c>
      <c r="F224" s="37">
        <v>2.54</v>
      </c>
      <c r="G224" s="37">
        <v>6.5</v>
      </c>
      <c r="H224" s="38">
        <v>6.5</v>
      </c>
      <c r="I224" s="38"/>
      <c r="J224" s="1">
        <v>40878</v>
      </c>
      <c r="K224" s="4">
        <f t="shared" si="6"/>
        <v>0.5</v>
      </c>
      <c r="L224" s="75">
        <f t="shared" si="7"/>
        <v>5.0000000000000001E-3</v>
      </c>
      <c r="M224" s="3">
        <f>FVSCHEDULE(1,L224:$L$395)</f>
        <v>2.2279327679171237</v>
      </c>
    </row>
    <row r="225" spans="1:13" ht="15">
      <c r="A225" s="29">
        <v>2012</v>
      </c>
      <c r="B225" s="48" t="s">
        <v>2</v>
      </c>
      <c r="C225" s="37">
        <v>3422.79</v>
      </c>
      <c r="D225" s="37">
        <v>0.56000000000000005</v>
      </c>
      <c r="E225" s="41">
        <v>1.59</v>
      </c>
      <c r="F225" s="37">
        <v>2.95</v>
      </c>
      <c r="G225" s="37">
        <v>0.56000000000000005</v>
      </c>
      <c r="H225" s="38">
        <v>6.22</v>
      </c>
      <c r="I225" s="38"/>
      <c r="J225" s="1">
        <v>40909</v>
      </c>
      <c r="K225" s="4">
        <f t="shared" si="6"/>
        <v>0.56000000000000005</v>
      </c>
      <c r="L225" s="75">
        <f t="shared" si="7"/>
        <v>5.6000000000000008E-3</v>
      </c>
      <c r="M225" s="3">
        <f>FVSCHEDULE(1,L225:$L$395)</f>
        <v>2.2168485252906738</v>
      </c>
    </row>
    <row r="226" spans="1:13" ht="15">
      <c r="A226" s="56"/>
      <c r="B226" s="48" t="s">
        <v>3</v>
      </c>
      <c r="C226" s="37">
        <v>3438.19</v>
      </c>
      <c r="D226" s="37">
        <v>0.45</v>
      </c>
      <c r="E226" s="41">
        <v>1.52</v>
      </c>
      <c r="F226" s="37">
        <v>3.03</v>
      </c>
      <c r="G226" s="37">
        <v>1.01</v>
      </c>
      <c r="H226" s="38">
        <v>5.85</v>
      </c>
      <c r="I226" s="38"/>
      <c r="J226" s="1">
        <v>40940</v>
      </c>
      <c r="K226" s="4">
        <f t="shared" si="6"/>
        <v>0.45</v>
      </c>
      <c r="L226" s="75">
        <f t="shared" si="7"/>
        <v>4.5000000000000005E-3</v>
      </c>
      <c r="M226" s="3">
        <f>FVSCHEDULE(1,L226:$L$395)</f>
        <v>2.204503306772744</v>
      </c>
    </row>
    <row r="227" spans="1:13" ht="15">
      <c r="A227" s="56"/>
      <c r="B227" s="48" t="s">
        <v>4</v>
      </c>
      <c r="C227" s="37">
        <v>3445.41</v>
      </c>
      <c r="D227" s="37">
        <v>0.21</v>
      </c>
      <c r="E227" s="41">
        <v>1.22</v>
      </c>
      <c r="F227" s="37">
        <v>2.7</v>
      </c>
      <c r="G227" s="37">
        <v>1.22</v>
      </c>
      <c r="H227" s="38">
        <v>5.24</v>
      </c>
      <c r="I227" s="38"/>
      <c r="J227" s="1">
        <v>40969</v>
      </c>
      <c r="K227" s="4">
        <f t="shared" si="6"/>
        <v>0.21</v>
      </c>
      <c r="L227" s="75">
        <f t="shared" si="7"/>
        <v>2.0999999999999999E-3</v>
      </c>
      <c r="M227" s="3">
        <f>FVSCHEDULE(1,L227:$L$395)</f>
        <v>2.1946274830988006</v>
      </c>
    </row>
    <row r="228" spans="1:13" ht="15">
      <c r="A228" s="56"/>
      <c r="B228" s="48" t="s">
        <v>5</v>
      </c>
      <c r="C228" s="37">
        <v>3467.46</v>
      </c>
      <c r="D228" s="37">
        <v>0.64</v>
      </c>
      <c r="E228" s="41">
        <v>1.31</v>
      </c>
      <c r="F228" s="37">
        <v>2.91</v>
      </c>
      <c r="G228" s="37">
        <v>1.87</v>
      </c>
      <c r="H228" s="38">
        <v>5.0999999999999996</v>
      </c>
      <c r="I228" s="38"/>
      <c r="J228" s="1">
        <v>41000</v>
      </c>
      <c r="K228" s="4">
        <f t="shared" si="6"/>
        <v>0.64</v>
      </c>
      <c r="L228" s="75">
        <f t="shared" si="7"/>
        <v>6.4000000000000003E-3</v>
      </c>
      <c r="M228" s="3">
        <f>FVSCHEDULE(1,L228:$L$395)</f>
        <v>2.1900284234096405</v>
      </c>
    </row>
    <row r="229" spans="1:13" ht="15">
      <c r="A229" s="56"/>
      <c r="B229" s="48" t="s">
        <v>6</v>
      </c>
      <c r="C229" s="37">
        <v>3479.94</v>
      </c>
      <c r="D229" s="37">
        <v>0.36</v>
      </c>
      <c r="E229" s="41">
        <v>1.21</v>
      </c>
      <c r="F229" s="37">
        <v>2.75</v>
      </c>
      <c r="G229" s="37">
        <v>2.2400000000000002</v>
      </c>
      <c r="H229" s="38">
        <v>4.99</v>
      </c>
      <c r="I229" s="38"/>
      <c r="J229" s="1">
        <v>41030</v>
      </c>
      <c r="K229" s="4">
        <f t="shared" si="6"/>
        <v>0.36</v>
      </c>
      <c r="L229" s="75">
        <f t="shared" si="7"/>
        <v>3.5999999999999999E-3</v>
      </c>
      <c r="M229" s="3">
        <f>FVSCHEDULE(1,L229:$L$395)</f>
        <v>2.1761013746121254</v>
      </c>
    </row>
    <row r="230" spans="1:13" ht="15">
      <c r="A230" s="56"/>
      <c r="B230" s="48" t="s">
        <v>7</v>
      </c>
      <c r="C230" s="37">
        <v>3482.72</v>
      </c>
      <c r="D230" s="37">
        <v>0.08</v>
      </c>
      <c r="E230" s="41">
        <v>1.08</v>
      </c>
      <c r="F230" s="37">
        <v>2.3199999999999998</v>
      </c>
      <c r="G230" s="37">
        <v>2.3199999999999998</v>
      </c>
      <c r="H230" s="38">
        <v>4.92</v>
      </c>
      <c r="I230" s="38"/>
      <c r="J230" s="1">
        <v>41061</v>
      </c>
      <c r="K230" s="4">
        <f t="shared" si="6"/>
        <v>0.08</v>
      </c>
      <c r="L230" s="75">
        <f t="shared" si="7"/>
        <v>8.0000000000000004E-4</v>
      </c>
      <c r="M230" s="3">
        <f>FVSCHEDULE(1,L230:$L$395)</f>
        <v>2.1682955107733353</v>
      </c>
    </row>
    <row r="231" spans="1:13" ht="15">
      <c r="A231" s="56"/>
      <c r="B231" s="48" t="s">
        <v>8</v>
      </c>
      <c r="C231" s="37">
        <v>3497.7</v>
      </c>
      <c r="D231" s="37">
        <v>0.43</v>
      </c>
      <c r="E231" s="41">
        <v>0.87</v>
      </c>
      <c r="F231" s="37">
        <v>2.19</v>
      </c>
      <c r="G231" s="37">
        <v>2.76</v>
      </c>
      <c r="H231" s="38">
        <v>5.2</v>
      </c>
      <c r="I231" s="38"/>
      <c r="J231" s="1">
        <v>41091</v>
      </c>
      <c r="K231" s="4">
        <f t="shared" si="6"/>
        <v>0.43</v>
      </c>
      <c r="L231" s="75">
        <f t="shared" si="7"/>
        <v>4.3E-3</v>
      </c>
      <c r="M231" s="3">
        <f>FVSCHEDULE(1,L231:$L$395)</f>
        <v>2.1665622609645672</v>
      </c>
    </row>
    <row r="232" spans="1:13" ht="15">
      <c r="A232" s="56"/>
      <c r="B232" s="62" t="s">
        <v>9</v>
      </c>
      <c r="C232" s="63">
        <v>3512.04</v>
      </c>
      <c r="D232" s="63">
        <v>0.41</v>
      </c>
      <c r="E232" s="63">
        <v>0.92</v>
      </c>
      <c r="F232" s="63">
        <v>2.15</v>
      </c>
      <c r="G232" s="63">
        <v>3.18</v>
      </c>
      <c r="H232" s="64">
        <v>5.24</v>
      </c>
      <c r="I232" s="38"/>
      <c r="J232" s="1">
        <v>41122</v>
      </c>
      <c r="K232" s="4">
        <f t="shared" si="6"/>
        <v>0.41</v>
      </c>
      <c r="L232" s="75">
        <f t="shared" si="7"/>
        <v>4.0999999999999995E-3</v>
      </c>
      <c r="M232" s="3">
        <f>FVSCHEDULE(1,L232:$L$395)</f>
        <v>2.1572859314592918</v>
      </c>
    </row>
    <row r="233" spans="1:13" ht="15">
      <c r="A233" s="56"/>
      <c r="B233" s="62" t="s">
        <v>10</v>
      </c>
      <c r="C233" s="63">
        <v>3532.06</v>
      </c>
      <c r="D233" s="63">
        <v>0.56999999999999995</v>
      </c>
      <c r="E233" s="63">
        <v>1.42</v>
      </c>
      <c r="F233" s="63">
        <v>2.5099999999999998</v>
      </c>
      <c r="G233" s="63">
        <v>3.77</v>
      </c>
      <c r="H233" s="64">
        <v>5.28</v>
      </c>
      <c r="I233" s="38"/>
      <c r="J233" s="1">
        <v>41153</v>
      </c>
      <c r="K233" s="4">
        <f t="shared" si="6"/>
        <v>0.56999999999999995</v>
      </c>
      <c r="L233" s="75">
        <f t="shared" si="7"/>
        <v>5.6999999999999993E-3</v>
      </c>
      <c r="M233" s="3">
        <f>FVSCHEDULE(1,L233:$L$395)</f>
        <v>2.1484771750416196</v>
      </c>
    </row>
    <row r="234" spans="1:13" ht="15">
      <c r="A234" s="65"/>
      <c r="B234" s="62" t="s">
        <v>11</v>
      </c>
      <c r="C234" s="63">
        <v>3552.9</v>
      </c>
      <c r="D234" s="63">
        <v>0.59</v>
      </c>
      <c r="E234" s="63">
        <v>1.58</v>
      </c>
      <c r="F234" s="63">
        <v>2.46</v>
      </c>
      <c r="G234" s="63">
        <v>4.38</v>
      </c>
      <c r="H234" s="64">
        <v>5.45</v>
      </c>
      <c r="I234" s="38"/>
      <c r="J234" s="1">
        <v>41183</v>
      </c>
      <c r="K234" s="4">
        <f t="shared" si="6"/>
        <v>0.59</v>
      </c>
      <c r="L234" s="75">
        <f t="shared" si="7"/>
        <v>5.8999999999999999E-3</v>
      </c>
      <c r="M234" s="3">
        <f>FVSCHEDULE(1,L234:$L$395)</f>
        <v>2.1363002635394452</v>
      </c>
    </row>
    <row r="235" spans="1:13" ht="15">
      <c r="A235" s="65"/>
      <c r="B235" s="62" t="s">
        <v>12</v>
      </c>
      <c r="C235" s="63">
        <v>3574.22</v>
      </c>
      <c r="D235" s="63">
        <v>0.6</v>
      </c>
      <c r="E235" s="63">
        <v>1.77</v>
      </c>
      <c r="F235" s="63">
        <v>2.71</v>
      </c>
      <c r="G235" s="63">
        <v>5.01</v>
      </c>
      <c r="H235" s="64">
        <v>5.53</v>
      </c>
      <c r="I235" s="38"/>
      <c r="J235" s="1">
        <v>41214</v>
      </c>
      <c r="K235" s="4">
        <f t="shared" si="6"/>
        <v>0.6</v>
      </c>
      <c r="L235" s="75">
        <f t="shared" si="7"/>
        <v>6.0000000000000001E-3</v>
      </c>
      <c r="M235" s="3">
        <f>FVSCHEDULE(1,L235:$L$395)</f>
        <v>2.1237700204189744</v>
      </c>
    </row>
    <row r="236" spans="1:13" ht="15">
      <c r="A236" s="65"/>
      <c r="B236" s="62" t="s">
        <v>13</v>
      </c>
      <c r="C236" s="63">
        <v>3602.46</v>
      </c>
      <c r="D236" s="63">
        <v>0.79</v>
      </c>
      <c r="E236" s="63">
        <v>1.99</v>
      </c>
      <c r="F236" s="63">
        <v>3.44</v>
      </c>
      <c r="G236" s="63">
        <v>5.84</v>
      </c>
      <c r="H236" s="64">
        <v>5.84</v>
      </c>
      <c r="I236" s="38"/>
      <c r="J236" s="1">
        <v>41244</v>
      </c>
      <c r="K236" s="4">
        <f t="shared" si="6"/>
        <v>0.79</v>
      </c>
      <c r="L236" s="75">
        <f t="shared" si="7"/>
        <v>7.9000000000000008E-3</v>
      </c>
      <c r="M236" s="3">
        <f>FVSCHEDULE(1,L236:$L$395)</f>
        <v>2.1111034000188615</v>
      </c>
    </row>
    <row r="237" spans="1:13" ht="15">
      <c r="A237" s="29">
        <v>2013</v>
      </c>
      <c r="B237" s="66" t="s">
        <v>2</v>
      </c>
      <c r="C237" s="63">
        <v>3633.44</v>
      </c>
      <c r="D237" s="63">
        <v>0.86</v>
      </c>
      <c r="E237" s="63">
        <v>2.27</v>
      </c>
      <c r="F237" s="63">
        <v>3.88</v>
      </c>
      <c r="G237" s="63">
        <v>0.86</v>
      </c>
      <c r="H237" s="64">
        <v>6.15</v>
      </c>
      <c r="I237" s="38"/>
      <c r="J237" s="1">
        <v>41275</v>
      </c>
      <c r="K237" s="4">
        <f t="shared" si="6"/>
        <v>0.86</v>
      </c>
      <c r="L237" s="75">
        <f t="shared" si="7"/>
        <v>8.6E-3</v>
      </c>
      <c r="M237" s="3">
        <f>FVSCHEDULE(1,L237:$L$395)</f>
        <v>2.094556404423912</v>
      </c>
    </row>
    <row r="238" spans="1:13" ht="15">
      <c r="A238" s="29"/>
      <c r="B238" s="66" t="s">
        <v>3</v>
      </c>
      <c r="C238" s="63">
        <v>3655.24</v>
      </c>
      <c r="D238" s="63">
        <v>0.6</v>
      </c>
      <c r="E238" s="63">
        <v>2.27</v>
      </c>
      <c r="F238" s="63">
        <v>4.08</v>
      </c>
      <c r="G238" s="63">
        <v>1.47</v>
      </c>
      <c r="H238" s="64">
        <v>6.31</v>
      </c>
      <c r="I238" s="38"/>
      <c r="J238" s="1">
        <v>41306</v>
      </c>
      <c r="K238" s="4">
        <f t="shared" si="6"/>
        <v>0.6</v>
      </c>
      <c r="L238" s="75">
        <f t="shared" si="7"/>
        <v>6.0000000000000001E-3</v>
      </c>
      <c r="M238" s="3">
        <f>FVSCHEDULE(1,L238:$L$395)</f>
        <v>2.0766968118420701</v>
      </c>
    </row>
    <row r="239" spans="1:13" ht="15">
      <c r="A239" s="29"/>
      <c r="B239" s="66" t="s">
        <v>4</v>
      </c>
      <c r="C239" s="63">
        <v>3672.42</v>
      </c>
      <c r="D239" s="63">
        <v>0.47</v>
      </c>
      <c r="E239" s="63">
        <v>1.94</v>
      </c>
      <c r="F239" s="63">
        <v>3.97</v>
      </c>
      <c r="G239" s="63">
        <v>1.94</v>
      </c>
      <c r="H239" s="64">
        <v>6.59</v>
      </c>
      <c r="I239" s="38"/>
      <c r="J239" s="1">
        <v>41334</v>
      </c>
      <c r="K239" s="4">
        <f t="shared" si="6"/>
        <v>0.47</v>
      </c>
      <c r="L239" s="75">
        <f t="shared" si="7"/>
        <v>4.6999999999999993E-3</v>
      </c>
      <c r="M239" s="3">
        <f>FVSCHEDULE(1,L239:$L$395)</f>
        <v>2.0643109461650808</v>
      </c>
    </row>
    <row r="240" spans="1:13" ht="15">
      <c r="A240" s="67"/>
      <c r="B240" s="46" t="s">
        <v>5</v>
      </c>
      <c r="C240" s="63">
        <v>3692.62</v>
      </c>
      <c r="D240" s="63">
        <v>0.55000000000000004</v>
      </c>
      <c r="E240" s="63">
        <v>1.63</v>
      </c>
      <c r="F240" s="63">
        <v>3.93</v>
      </c>
      <c r="G240" s="63">
        <v>2.5</v>
      </c>
      <c r="H240" s="64">
        <v>6.49</v>
      </c>
      <c r="I240" s="38"/>
      <c r="J240" s="1">
        <v>41365</v>
      </c>
      <c r="K240" s="4">
        <f t="shared" si="6"/>
        <v>0.55000000000000004</v>
      </c>
      <c r="L240" s="75">
        <f t="shared" si="7"/>
        <v>5.5000000000000005E-3</v>
      </c>
      <c r="M240" s="3">
        <f>FVSCHEDULE(1,L240:$L$395)</f>
        <v>2.0546540720265551</v>
      </c>
    </row>
    <row r="241" spans="1:13" ht="15">
      <c r="A241" s="29"/>
      <c r="B241" s="66" t="s">
        <v>6</v>
      </c>
      <c r="C241" s="63">
        <v>3706.28</v>
      </c>
      <c r="D241" s="63">
        <v>0.37</v>
      </c>
      <c r="E241" s="63">
        <v>1.4</v>
      </c>
      <c r="F241" s="63">
        <v>3.69</v>
      </c>
      <c r="G241" s="63">
        <v>2.88</v>
      </c>
      <c r="H241" s="64">
        <v>6.5</v>
      </c>
      <c r="I241" s="38"/>
      <c r="J241" s="1">
        <v>41395</v>
      </c>
      <c r="K241" s="4">
        <f t="shared" si="6"/>
        <v>0.37</v>
      </c>
      <c r="L241" s="75">
        <f t="shared" si="7"/>
        <v>3.7000000000000002E-3</v>
      </c>
      <c r="M241" s="3">
        <f>FVSCHEDULE(1,L241:$L$395)</f>
        <v>2.0434152879428686</v>
      </c>
    </row>
    <row r="242" spans="1:13" ht="15">
      <c r="A242" s="29"/>
      <c r="B242" s="66" t="s">
        <v>7</v>
      </c>
      <c r="C242" s="63">
        <v>3715.92</v>
      </c>
      <c r="D242" s="63">
        <v>0.26</v>
      </c>
      <c r="E242" s="63">
        <v>1.18</v>
      </c>
      <c r="F242" s="63">
        <v>3.15</v>
      </c>
      <c r="G242" s="63">
        <v>3.15</v>
      </c>
      <c r="H242" s="64">
        <v>6.7</v>
      </c>
      <c r="I242" s="38"/>
      <c r="J242" s="1">
        <v>41426</v>
      </c>
      <c r="K242" s="4">
        <f t="shared" si="6"/>
        <v>0.26</v>
      </c>
      <c r="L242" s="75">
        <f t="shared" si="7"/>
        <v>2.5999999999999999E-3</v>
      </c>
      <c r="M242" s="3">
        <f>FVSCHEDULE(1,L242:$L$395)</f>
        <v>2.0358825226092154</v>
      </c>
    </row>
    <row r="243" spans="1:13" ht="15">
      <c r="A243" s="67"/>
      <c r="B243" s="46" t="s">
        <v>8</v>
      </c>
      <c r="C243" s="63">
        <v>3717.03</v>
      </c>
      <c r="D243" s="63">
        <v>0.03</v>
      </c>
      <c r="E243" s="63">
        <v>0.66</v>
      </c>
      <c r="F243" s="63">
        <v>2.2999999999999998</v>
      </c>
      <c r="G243" s="63">
        <v>3.18</v>
      </c>
      <c r="H243" s="64">
        <v>6.27</v>
      </c>
      <c r="I243" s="38"/>
      <c r="J243" s="1">
        <v>41456</v>
      </c>
      <c r="K243" s="4">
        <f t="shared" si="6"/>
        <v>0.03</v>
      </c>
      <c r="L243" s="75">
        <f t="shared" si="7"/>
        <v>2.9999999999999997E-4</v>
      </c>
      <c r="M243" s="3">
        <f>FVSCHEDULE(1,L243:$L$395)</f>
        <v>2.0306029549264073</v>
      </c>
    </row>
    <row r="244" spans="1:13" ht="15">
      <c r="A244" s="67"/>
      <c r="B244" s="46" t="s">
        <v>9</v>
      </c>
      <c r="C244" s="63">
        <v>3725.95</v>
      </c>
      <c r="D244" s="63">
        <v>0.24</v>
      </c>
      <c r="E244" s="63">
        <v>0.53</v>
      </c>
      <c r="F244" s="63">
        <v>1.93</v>
      </c>
      <c r="G244" s="63">
        <v>3.43</v>
      </c>
      <c r="H244" s="64">
        <v>6.09</v>
      </c>
      <c r="I244" s="38"/>
      <c r="J244" s="1">
        <v>41487</v>
      </c>
      <c r="K244" s="4">
        <f t="shared" si="6"/>
        <v>0.24</v>
      </c>
      <c r="L244" s="75">
        <f t="shared" si="7"/>
        <v>2.3999999999999998E-3</v>
      </c>
      <c r="M244" s="3">
        <f>FVSCHEDULE(1,L244:$L$395)</f>
        <v>2.0299939567393852</v>
      </c>
    </row>
    <row r="245" spans="1:13" ht="15">
      <c r="A245" s="67"/>
      <c r="B245" s="46" t="s">
        <v>10</v>
      </c>
      <c r="C245" s="63">
        <v>3738.99</v>
      </c>
      <c r="D245" s="63">
        <v>0.35</v>
      </c>
      <c r="E245" s="63">
        <v>0.62</v>
      </c>
      <c r="F245" s="63">
        <v>1.81</v>
      </c>
      <c r="G245" s="63">
        <v>3.79</v>
      </c>
      <c r="H245" s="64">
        <v>5.86</v>
      </c>
      <c r="I245" s="38"/>
      <c r="J245" s="1">
        <v>41518</v>
      </c>
      <c r="K245" s="4">
        <f t="shared" si="6"/>
        <v>0.35</v>
      </c>
      <c r="L245" s="75">
        <f t="shared" si="7"/>
        <v>3.4999999999999996E-3</v>
      </c>
      <c r="M245" s="3">
        <f>FVSCHEDULE(1,L245:$L$395)</f>
        <v>2.0251336360129559</v>
      </c>
    </row>
    <row r="246" spans="1:13" ht="15">
      <c r="A246" s="67"/>
      <c r="B246" s="46" t="s">
        <v>11</v>
      </c>
      <c r="C246" s="63">
        <v>3760.3</v>
      </c>
      <c r="D246" s="63">
        <v>0.56999999999999995</v>
      </c>
      <c r="E246" s="63">
        <v>1.1599999999999999</v>
      </c>
      <c r="F246" s="63">
        <v>1.83</v>
      </c>
      <c r="G246" s="63">
        <v>4.38</v>
      </c>
      <c r="H246" s="64">
        <v>5.84</v>
      </c>
      <c r="I246" s="38"/>
      <c r="J246" s="1">
        <v>41548</v>
      </c>
      <c r="K246" s="4">
        <f t="shared" si="6"/>
        <v>0.56999999999999995</v>
      </c>
      <c r="L246" s="75">
        <f t="shared" si="7"/>
        <v>5.6999999999999993E-3</v>
      </c>
      <c r="M246" s="3">
        <f>FVSCHEDULE(1,L246:$L$395)</f>
        <v>2.0180703896491798</v>
      </c>
    </row>
    <row r="247" spans="1:13" ht="15">
      <c r="A247" s="67"/>
      <c r="B247" s="46" t="s">
        <v>12</v>
      </c>
      <c r="C247" s="63">
        <v>3780.61</v>
      </c>
      <c r="D247" s="63">
        <v>0.54</v>
      </c>
      <c r="E247" s="63">
        <v>1.47</v>
      </c>
      <c r="F247" s="63">
        <v>2.0099999999999998</v>
      </c>
      <c r="G247" s="63">
        <v>4.95</v>
      </c>
      <c r="H247" s="64">
        <v>5.77</v>
      </c>
      <c r="I247" s="38"/>
      <c r="J247" s="1">
        <v>41579</v>
      </c>
      <c r="K247" s="4">
        <f t="shared" si="6"/>
        <v>0.54</v>
      </c>
      <c r="L247" s="75">
        <f t="shared" si="7"/>
        <v>5.4000000000000003E-3</v>
      </c>
      <c r="M247" s="3">
        <f>FVSCHEDULE(1,L247:$L$395)</f>
        <v>2.0066325839208337</v>
      </c>
    </row>
    <row r="248" spans="1:13" ht="15.75" thickBot="1">
      <c r="A248" s="68"/>
      <c r="B248" s="69" t="s">
        <v>13</v>
      </c>
      <c r="C248" s="70">
        <v>3815.39</v>
      </c>
      <c r="D248" s="70">
        <v>0.92</v>
      </c>
      <c r="E248" s="70">
        <v>2.04</v>
      </c>
      <c r="F248" s="70">
        <v>2.68</v>
      </c>
      <c r="G248" s="70">
        <v>5.91</v>
      </c>
      <c r="H248" s="71">
        <v>5.91</v>
      </c>
      <c r="I248" s="38"/>
      <c r="J248" s="1">
        <v>41609</v>
      </c>
      <c r="K248" s="4">
        <f t="shared" si="6"/>
        <v>0.92</v>
      </c>
      <c r="L248" s="75">
        <f t="shared" si="7"/>
        <v>9.1999999999999998E-3</v>
      </c>
      <c r="M248" s="3">
        <f>FVSCHEDULE(1,L248:$L$395)</f>
        <v>1.9958549670984995</v>
      </c>
    </row>
    <row r="249" spans="1:13" ht="11.25" customHeight="1" thickTop="1">
      <c r="A249" s="29">
        <v>2014</v>
      </c>
      <c r="B249" s="48" t="s">
        <v>2</v>
      </c>
      <c r="C249" s="37">
        <v>3836.37</v>
      </c>
      <c r="D249" s="37">
        <v>0.55000000000000004</v>
      </c>
      <c r="E249" s="41">
        <v>2.02</v>
      </c>
      <c r="F249" s="37">
        <v>3.21</v>
      </c>
      <c r="G249" s="37">
        <v>0.55000000000000004</v>
      </c>
      <c r="H249" s="38">
        <v>5.59</v>
      </c>
      <c r="I249" s="38"/>
      <c r="J249" s="1">
        <v>41640</v>
      </c>
      <c r="K249" s="4">
        <f t="shared" si="6"/>
        <v>0.55000000000000004</v>
      </c>
      <c r="L249" s="75">
        <f t="shared" si="7"/>
        <v>5.5000000000000005E-3</v>
      </c>
      <c r="M249" s="3">
        <f>FVSCHEDULE(1,L249:$L$395)</f>
        <v>1.9776604905851176</v>
      </c>
    </row>
    <row r="250" spans="1:13" ht="11.25" customHeight="1">
      <c r="A250" s="56"/>
      <c r="B250" s="48" t="s">
        <v>3</v>
      </c>
      <c r="C250" s="37">
        <v>3862.84</v>
      </c>
      <c r="D250" s="37">
        <v>0.69</v>
      </c>
      <c r="E250" s="41">
        <v>2.1800000000000002</v>
      </c>
      <c r="F250" s="37">
        <v>3.67</v>
      </c>
      <c r="G250" s="37">
        <v>1.24</v>
      </c>
      <c r="H250" s="38">
        <v>5.68</v>
      </c>
      <c r="I250" s="38"/>
      <c r="J250" s="1">
        <v>41671</v>
      </c>
      <c r="K250" s="4">
        <f t="shared" si="6"/>
        <v>0.69</v>
      </c>
      <c r="L250" s="75">
        <f t="shared" si="7"/>
        <v>6.8999999999999999E-3</v>
      </c>
      <c r="M250" s="3">
        <f>FVSCHEDULE(1,L250:$L$395)</f>
        <v>1.9668428548832597</v>
      </c>
    </row>
    <row r="251" spans="1:13" ht="11.25" customHeight="1">
      <c r="A251" s="56"/>
      <c r="B251" s="48" t="s">
        <v>4</v>
      </c>
      <c r="C251" s="37">
        <v>3898.38</v>
      </c>
      <c r="D251" s="37">
        <v>0.92</v>
      </c>
      <c r="E251" s="41">
        <v>2.1800000000000002</v>
      </c>
      <c r="F251" s="37">
        <v>4.26</v>
      </c>
      <c r="G251" s="37">
        <v>2.1800000000000002</v>
      </c>
      <c r="H251" s="38">
        <v>6.15</v>
      </c>
      <c r="I251" s="38"/>
      <c r="J251" s="1">
        <v>41699</v>
      </c>
      <c r="K251" s="4">
        <f t="shared" si="6"/>
        <v>0.92</v>
      </c>
      <c r="L251" s="75">
        <f t="shared" si="7"/>
        <v>9.1999999999999998E-3</v>
      </c>
      <c r="M251" s="3">
        <f>FVSCHEDULE(1,L251:$L$395)</f>
        <v>1.9533646388750223</v>
      </c>
    </row>
    <row r="252" spans="1:13" ht="11.25" customHeight="1">
      <c r="A252" s="56"/>
      <c r="B252" s="48" t="s">
        <v>5</v>
      </c>
      <c r="C252" s="37">
        <v>3924.5</v>
      </c>
      <c r="D252" s="37">
        <v>0.67</v>
      </c>
      <c r="E252" s="41">
        <v>2.2999999999999998</v>
      </c>
      <c r="F252" s="37">
        <v>4.37</v>
      </c>
      <c r="G252" s="37">
        <v>2.86</v>
      </c>
      <c r="H252" s="38">
        <v>6.28</v>
      </c>
      <c r="I252" s="38"/>
      <c r="J252" s="1">
        <v>41730</v>
      </c>
      <c r="K252" s="4">
        <f t="shared" si="6"/>
        <v>0.67</v>
      </c>
      <c r="L252" s="75">
        <f t="shared" si="7"/>
        <v>6.7000000000000002E-3</v>
      </c>
      <c r="M252" s="3">
        <f>FVSCHEDULE(1,L252:$L$395)</f>
        <v>1.9355575097849989</v>
      </c>
    </row>
    <row r="253" spans="1:13" ht="11.25" customHeight="1">
      <c r="A253" s="56"/>
      <c r="B253" s="48" t="s">
        <v>6</v>
      </c>
      <c r="C253" s="37">
        <v>3942.55</v>
      </c>
      <c r="D253" s="37">
        <v>0.46</v>
      </c>
      <c r="E253" s="41">
        <v>2.06</v>
      </c>
      <c r="F253" s="37">
        <v>4.28</v>
      </c>
      <c r="G253" s="37">
        <v>3.33</v>
      </c>
      <c r="H253" s="38">
        <v>6.37</v>
      </c>
      <c r="I253" s="38"/>
      <c r="J253" s="1">
        <v>41760</v>
      </c>
      <c r="K253" s="4">
        <f t="shared" si="6"/>
        <v>0.46</v>
      </c>
      <c r="L253" s="75">
        <f t="shared" si="7"/>
        <v>4.5999999999999999E-3</v>
      </c>
      <c r="M253" s="3">
        <f>FVSCHEDULE(1,L253:$L$395)</f>
        <v>1.9226755833763798</v>
      </c>
    </row>
    <row r="254" spans="1:13" ht="11.25" customHeight="1">
      <c r="A254" s="56"/>
      <c r="B254" s="48" t="s">
        <v>7</v>
      </c>
      <c r="C254" s="37">
        <v>3958.32</v>
      </c>
      <c r="D254" s="37">
        <v>0.4</v>
      </c>
      <c r="E254" s="41">
        <v>1.54</v>
      </c>
      <c r="F254" s="37">
        <v>3.75</v>
      </c>
      <c r="G254" s="37">
        <v>3.75</v>
      </c>
      <c r="H254" s="38">
        <v>6.52</v>
      </c>
      <c r="I254" s="38"/>
      <c r="J254" s="1">
        <v>41791</v>
      </c>
      <c r="K254" s="4">
        <f t="shared" si="6"/>
        <v>0.4</v>
      </c>
      <c r="L254" s="75">
        <f t="shared" si="7"/>
        <v>4.0000000000000001E-3</v>
      </c>
      <c r="M254" s="3">
        <f>FVSCHEDULE(1,L254:$L$395)</f>
        <v>1.9138717732195689</v>
      </c>
    </row>
    <row r="255" spans="1:13" ht="11.25" customHeight="1">
      <c r="A255" s="56"/>
      <c r="B255" s="48" t="s">
        <v>8</v>
      </c>
      <c r="C255" s="37">
        <v>3958.72</v>
      </c>
      <c r="D255" s="37">
        <v>0.01</v>
      </c>
      <c r="E255" s="41">
        <v>0.87</v>
      </c>
      <c r="F255" s="37">
        <v>3.19</v>
      </c>
      <c r="G255" s="37">
        <v>3.76</v>
      </c>
      <c r="H255" s="38">
        <v>6.5</v>
      </c>
      <c r="I255" s="38"/>
      <c r="J255" s="1">
        <v>41821</v>
      </c>
      <c r="K255" s="4">
        <f t="shared" si="6"/>
        <v>0.01</v>
      </c>
      <c r="L255" s="75">
        <f t="shared" si="7"/>
        <v>1E-4</v>
      </c>
      <c r="M255" s="3">
        <f>FVSCHEDULE(1,L255:$L$395)</f>
        <v>1.9062467860752665</v>
      </c>
    </row>
    <row r="256" spans="1:13" ht="11.25" customHeight="1">
      <c r="A256" s="56"/>
      <c r="B256" s="48" t="s">
        <v>9</v>
      </c>
      <c r="C256" s="37">
        <v>3968.62</v>
      </c>
      <c r="D256" s="37">
        <v>0.25</v>
      </c>
      <c r="E256" s="41">
        <v>0.66</v>
      </c>
      <c r="F256" s="37">
        <v>2.74</v>
      </c>
      <c r="G256" s="37">
        <v>4.0199999999999996</v>
      </c>
      <c r="H256" s="38">
        <v>6.51</v>
      </c>
      <c r="I256" s="38"/>
      <c r="J256" s="1">
        <v>41852</v>
      </c>
      <c r="K256" s="4">
        <f t="shared" si="6"/>
        <v>0.25</v>
      </c>
      <c r="L256" s="75">
        <f t="shared" si="7"/>
        <v>2.5000000000000001E-3</v>
      </c>
      <c r="M256" s="3">
        <f>FVSCHEDULE(1,L256:$L$395)</f>
        <v>1.906056180457222</v>
      </c>
    </row>
    <row r="257" spans="1:13" ht="11.25" customHeight="1">
      <c r="A257" s="56"/>
      <c r="B257" s="48" t="s">
        <v>10</v>
      </c>
      <c r="C257" s="37">
        <v>3991.24</v>
      </c>
      <c r="D257" s="37">
        <v>0.56999999999999995</v>
      </c>
      <c r="E257" s="41">
        <v>0.83</v>
      </c>
      <c r="F257" s="37">
        <v>2.38</v>
      </c>
      <c r="G257" s="37">
        <v>4.6100000000000003</v>
      </c>
      <c r="H257" s="38">
        <v>6.75</v>
      </c>
      <c r="I257" s="38"/>
      <c r="J257" s="1">
        <v>41883</v>
      </c>
      <c r="K257" s="4">
        <f t="shared" si="6"/>
        <v>0.56999999999999995</v>
      </c>
      <c r="L257" s="75">
        <f t="shared" si="7"/>
        <v>5.6999999999999993E-3</v>
      </c>
      <c r="M257" s="3">
        <f>FVSCHEDULE(1,L257:$L$395)</f>
        <v>1.9013029231493483</v>
      </c>
    </row>
    <row r="258" spans="1:13" ht="11.25" customHeight="1">
      <c r="A258" s="56"/>
      <c r="B258" s="48" t="s">
        <v>11</v>
      </c>
      <c r="C258" s="37">
        <v>4008</v>
      </c>
      <c r="D258" s="37">
        <v>0.42</v>
      </c>
      <c r="E258" s="41">
        <v>1.24</v>
      </c>
      <c r="F258" s="37">
        <v>2.13</v>
      </c>
      <c r="G258" s="37">
        <v>5.05</v>
      </c>
      <c r="H258" s="38">
        <v>6.59</v>
      </c>
      <c r="I258" s="38"/>
      <c r="J258" s="1">
        <v>41913</v>
      </c>
      <c r="K258" s="4">
        <f t="shared" si="6"/>
        <v>0.42</v>
      </c>
      <c r="L258" s="75">
        <f t="shared" si="7"/>
        <v>4.1999999999999997E-3</v>
      </c>
      <c r="M258" s="3">
        <f>FVSCHEDULE(1,L258:$L$395)</f>
        <v>1.8905269197070182</v>
      </c>
    </row>
    <row r="259" spans="1:13" ht="11.25" customHeight="1">
      <c r="A259" s="56"/>
      <c r="B259" s="48" t="s">
        <v>12</v>
      </c>
      <c r="C259" s="37">
        <v>4028.44</v>
      </c>
      <c r="D259" s="37">
        <v>0.51</v>
      </c>
      <c r="E259" s="41">
        <v>1.51</v>
      </c>
      <c r="F259" s="37">
        <v>2.1800000000000002</v>
      </c>
      <c r="G259" s="37">
        <v>5.58</v>
      </c>
      <c r="H259" s="38">
        <v>6.56</v>
      </c>
      <c r="I259" s="38"/>
      <c r="J259" s="1">
        <v>41944</v>
      </c>
      <c r="K259" s="4">
        <f t="shared" si="6"/>
        <v>0.51</v>
      </c>
      <c r="L259" s="75">
        <f t="shared" si="7"/>
        <v>5.1000000000000004E-3</v>
      </c>
      <c r="M259" s="3">
        <f>FVSCHEDULE(1,L259:$L$395)</f>
        <v>1.8826199160595689</v>
      </c>
    </row>
    <row r="260" spans="1:13" ht="11.25" customHeight="1">
      <c r="A260" s="56"/>
      <c r="B260" s="48" t="s">
        <v>13</v>
      </c>
      <c r="C260" s="37">
        <v>4059.86</v>
      </c>
      <c r="D260" s="37">
        <v>0.78</v>
      </c>
      <c r="E260" s="41">
        <v>1.72</v>
      </c>
      <c r="F260" s="37">
        <v>2.57</v>
      </c>
      <c r="G260" s="37">
        <v>6.41</v>
      </c>
      <c r="H260" s="38">
        <v>6.41</v>
      </c>
      <c r="I260" s="38"/>
      <c r="J260" s="1">
        <v>41974</v>
      </c>
      <c r="K260" s="4">
        <f t="shared" si="6"/>
        <v>0.78</v>
      </c>
      <c r="L260" s="75">
        <f t="shared" si="7"/>
        <v>7.8000000000000005E-3</v>
      </c>
      <c r="M260" s="3">
        <f>FVSCHEDULE(1,L260:$L$395)</f>
        <v>1.8730672729674329</v>
      </c>
    </row>
    <row r="261" spans="1:13" ht="11.25" customHeight="1">
      <c r="A261" s="29">
        <v>2015</v>
      </c>
      <c r="B261" s="48" t="s">
        <v>2</v>
      </c>
      <c r="C261" s="37">
        <v>4110.2</v>
      </c>
      <c r="D261" s="37">
        <v>1.24</v>
      </c>
      <c r="E261" s="41">
        <v>2.5499999999999998</v>
      </c>
      <c r="F261" s="37">
        <v>3.83</v>
      </c>
      <c r="G261" s="37">
        <v>1.24</v>
      </c>
      <c r="H261" s="38">
        <v>7.14</v>
      </c>
      <c r="I261" s="38"/>
      <c r="J261" s="1">
        <v>42005</v>
      </c>
      <c r="K261" s="4">
        <f t="shared" si="6"/>
        <v>1.24</v>
      </c>
      <c r="L261" s="75">
        <f t="shared" si="7"/>
        <v>1.24E-2</v>
      </c>
      <c r="M261" s="3">
        <f>FVSCHEDULE(1,L261:$L$395)</f>
        <v>1.8585704236628615</v>
      </c>
    </row>
    <row r="262" spans="1:13" ht="11.25" customHeight="1">
      <c r="A262" s="56"/>
      <c r="B262" s="48" t="s">
        <v>3</v>
      </c>
      <c r="C262" s="37">
        <v>4160.34</v>
      </c>
      <c r="D262" s="37">
        <v>1.22</v>
      </c>
      <c r="E262" s="41">
        <v>3.27</v>
      </c>
      <c r="F262" s="37">
        <v>4.83</v>
      </c>
      <c r="G262" s="37">
        <v>2.48</v>
      </c>
      <c r="H262" s="38">
        <v>7.7</v>
      </c>
      <c r="I262" s="38"/>
      <c r="J262" s="1">
        <v>42036</v>
      </c>
      <c r="K262" s="4">
        <f t="shared" si="6"/>
        <v>1.22</v>
      </c>
      <c r="L262" s="75">
        <f t="shared" si="7"/>
        <v>1.2199999999999999E-2</v>
      </c>
      <c r="M262" s="3">
        <f>FVSCHEDULE(1,L262:$L$395)</f>
        <v>1.8358064240052006</v>
      </c>
    </row>
    <row r="263" spans="1:13" ht="11.25" customHeight="1">
      <c r="A263" s="56"/>
      <c r="B263" s="48" t="s">
        <v>4</v>
      </c>
      <c r="C263" s="37">
        <v>4215.26</v>
      </c>
      <c r="D263" s="37">
        <v>1.32</v>
      </c>
      <c r="E263" s="41">
        <v>3.83</v>
      </c>
      <c r="F263" s="37">
        <v>5.61</v>
      </c>
      <c r="G263" s="37">
        <v>3.83</v>
      </c>
      <c r="H263" s="38">
        <v>8.1300000000000008</v>
      </c>
      <c r="I263" s="38"/>
      <c r="J263" s="1">
        <v>42064</v>
      </c>
      <c r="K263" s="4">
        <f t="shared" si="6"/>
        <v>1.32</v>
      </c>
      <c r="L263" s="75">
        <f t="shared" si="7"/>
        <v>1.32E-2</v>
      </c>
      <c r="M263" s="3">
        <f>FVSCHEDULE(1,L263:$L$395)</f>
        <v>1.8136795336941298</v>
      </c>
    </row>
    <row r="264" spans="1:13" ht="11.25" customHeight="1">
      <c r="A264" s="56"/>
      <c r="B264" s="48" t="s">
        <v>5</v>
      </c>
      <c r="C264" s="37">
        <v>4245.1899999999996</v>
      </c>
      <c r="D264" s="37">
        <v>0.71</v>
      </c>
      <c r="E264" s="41">
        <v>3.28</v>
      </c>
      <c r="F264" s="37">
        <v>5.92</v>
      </c>
      <c r="G264" s="37">
        <v>4.5599999999999996</v>
      </c>
      <c r="H264" s="38">
        <v>8.17</v>
      </c>
      <c r="I264" s="38"/>
      <c r="J264" s="1">
        <v>42095</v>
      </c>
      <c r="K264" s="4">
        <f t="shared" si="6"/>
        <v>0.71</v>
      </c>
      <c r="L264" s="75">
        <f t="shared" si="7"/>
        <v>7.0999999999999995E-3</v>
      </c>
      <c r="M264" s="3">
        <f>FVSCHEDULE(1,L264:$L$395)</f>
        <v>1.7900508623116174</v>
      </c>
    </row>
    <row r="265" spans="1:13" ht="11.25" customHeight="1">
      <c r="A265" s="56"/>
      <c r="B265" s="48" t="s">
        <v>6</v>
      </c>
      <c r="C265" s="37">
        <v>4276.6000000000004</v>
      </c>
      <c r="D265" s="37">
        <v>0.74</v>
      </c>
      <c r="E265" s="41">
        <v>2.79</v>
      </c>
      <c r="F265" s="37">
        <v>6.16</v>
      </c>
      <c r="G265" s="37">
        <v>5.34</v>
      </c>
      <c r="H265" s="38">
        <v>8.4700000000000006</v>
      </c>
      <c r="I265" s="38"/>
      <c r="J265" s="1">
        <v>42125</v>
      </c>
      <c r="K265" s="4">
        <f t="shared" si="6"/>
        <v>0.74</v>
      </c>
      <c r="L265" s="75">
        <f t="shared" si="7"/>
        <v>7.4000000000000003E-3</v>
      </c>
      <c r="M265" s="3">
        <f>FVSCHEDULE(1,L265:$L$395)</f>
        <v>1.7774311014910309</v>
      </c>
    </row>
    <row r="266" spans="1:13" ht="11.25" customHeight="1">
      <c r="A266" s="56"/>
      <c r="B266" s="48" t="s">
        <v>7</v>
      </c>
      <c r="C266" s="37">
        <v>4310.3900000000003</v>
      </c>
      <c r="D266" s="37">
        <v>0.79</v>
      </c>
      <c r="E266" s="41">
        <v>2.2599999999999998</v>
      </c>
      <c r="F266" s="37">
        <v>6.17</v>
      </c>
      <c r="G266" s="37">
        <v>6.17</v>
      </c>
      <c r="H266" s="38">
        <v>8.89</v>
      </c>
      <c r="I266" s="38"/>
      <c r="J266" s="1">
        <v>42156</v>
      </c>
      <c r="K266" s="4">
        <f t="shared" si="6"/>
        <v>0.79</v>
      </c>
      <c r="L266" s="75">
        <f t="shared" si="7"/>
        <v>7.9000000000000008E-3</v>
      </c>
      <c r="M266" s="3">
        <f>FVSCHEDULE(1,L266:$L$395)</f>
        <v>1.7643747285001288</v>
      </c>
    </row>
    <row r="267" spans="1:13" ht="11.25" customHeight="1">
      <c r="A267" s="56"/>
      <c r="B267" s="48" t="s">
        <v>8</v>
      </c>
      <c r="C267" s="37">
        <v>4337.1099999999997</v>
      </c>
      <c r="D267" s="37">
        <v>0.62</v>
      </c>
      <c r="E267" s="41">
        <v>2.17</v>
      </c>
      <c r="F267" s="37">
        <v>5.52</v>
      </c>
      <c r="G267" s="37">
        <v>6.83</v>
      </c>
      <c r="H267" s="38">
        <v>9.56</v>
      </c>
      <c r="I267" s="38"/>
      <c r="J267" s="1">
        <v>42186</v>
      </c>
      <c r="K267" s="4">
        <f t="shared" si="6"/>
        <v>0.62</v>
      </c>
      <c r="L267" s="75">
        <f t="shared" si="7"/>
        <v>6.1999999999999998E-3</v>
      </c>
      <c r="M267" s="3">
        <f>FVSCHEDULE(1,L267:$L$395)</f>
        <v>1.7505454196846209</v>
      </c>
    </row>
    <row r="268" spans="1:13" ht="11.25" customHeight="1">
      <c r="A268" s="56"/>
      <c r="B268" s="48" t="s">
        <v>9</v>
      </c>
      <c r="C268" s="37">
        <v>4346.6499999999996</v>
      </c>
      <c r="D268" s="37">
        <v>0.22</v>
      </c>
      <c r="E268" s="41">
        <v>1.64</v>
      </c>
      <c r="F268" s="37">
        <v>4.4800000000000004</v>
      </c>
      <c r="G268" s="37">
        <v>7.06</v>
      </c>
      <c r="H268" s="38">
        <v>9.5299999999999994</v>
      </c>
      <c r="I268" s="38"/>
      <c r="J268" s="1">
        <v>42217</v>
      </c>
      <c r="K268" s="4">
        <f t="shared" si="6"/>
        <v>0.22</v>
      </c>
      <c r="L268" s="75">
        <f t="shared" si="7"/>
        <v>2.2000000000000001E-3</v>
      </c>
      <c r="M268" s="3">
        <f>FVSCHEDULE(1,L268:$L$395)</f>
        <v>1.7397589144152465</v>
      </c>
    </row>
    <row r="269" spans="1:13" ht="11.25" customHeight="1">
      <c r="A269" s="56"/>
      <c r="B269" s="48" t="s">
        <v>10</v>
      </c>
      <c r="C269" s="37">
        <v>4370.12</v>
      </c>
      <c r="D269" s="37">
        <v>0.54</v>
      </c>
      <c r="E269" s="41">
        <v>1.39</v>
      </c>
      <c r="F269" s="37">
        <v>3.67</v>
      </c>
      <c r="G269" s="37">
        <v>7.64</v>
      </c>
      <c r="H269" s="38">
        <v>9.49</v>
      </c>
      <c r="I269" s="38"/>
      <c r="J269" s="1">
        <v>42248</v>
      </c>
      <c r="K269" s="4">
        <f t="shared" si="6"/>
        <v>0.54</v>
      </c>
      <c r="L269" s="75">
        <f t="shared" si="7"/>
        <v>5.4000000000000003E-3</v>
      </c>
      <c r="M269" s="3">
        <f>FVSCHEDULE(1,L269:$L$395)</f>
        <v>1.7359398467523912</v>
      </c>
    </row>
    <row r="270" spans="1:13" ht="11.25" customHeight="1">
      <c r="A270" s="56"/>
      <c r="B270" s="48" t="s">
        <v>11</v>
      </c>
      <c r="C270" s="37">
        <v>4405.95</v>
      </c>
      <c r="D270" s="37">
        <v>0.82</v>
      </c>
      <c r="E270" s="41">
        <v>1.59</v>
      </c>
      <c r="F270" s="37">
        <v>3.79</v>
      </c>
      <c r="G270" s="37">
        <v>8.52</v>
      </c>
      <c r="H270" s="38">
        <v>9.93</v>
      </c>
      <c r="I270" s="38"/>
      <c r="J270" s="1">
        <v>42278</v>
      </c>
      <c r="K270" s="4">
        <f t="shared" si="6"/>
        <v>0.82</v>
      </c>
      <c r="L270" s="75">
        <f t="shared" si="7"/>
        <v>8.199999999999999E-3</v>
      </c>
      <c r="M270" s="3">
        <f>FVSCHEDULE(1,L270:$L$395)</f>
        <v>1.7266161197059777</v>
      </c>
    </row>
    <row r="271" spans="1:13" ht="11.25" customHeight="1">
      <c r="A271" s="56"/>
      <c r="B271" s="48" t="s">
        <v>12</v>
      </c>
      <c r="C271" s="37">
        <v>4450.45</v>
      </c>
      <c r="D271" s="37">
        <v>1.01</v>
      </c>
      <c r="E271" s="41">
        <v>2.39</v>
      </c>
      <c r="F271" s="37">
        <v>4.07</v>
      </c>
      <c r="G271" s="37">
        <v>9.6199999999999992</v>
      </c>
      <c r="H271" s="38">
        <v>10.48</v>
      </c>
      <c r="I271" s="38"/>
      <c r="J271" s="1">
        <v>42309</v>
      </c>
      <c r="K271" s="4">
        <f t="shared" si="6"/>
        <v>1.01</v>
      </c>
      <c r="L271" s="75">
        <f t="shared" si="7"/>
        <v>1.01E-2</v>
      </c>
      <c r="M271" s="3">
        <f>FVSCHEDULE(1,L271:$L$395)</f>
        <v>1.7125730209343175</v>
      </c>
    </row>
    <row r="272" spans="1:13" ht="11.25" customHeight="1">
      <c r="A272" s="56"/>
      <c r="B272" s="48" t="s">
        <v>13</v>
      </c>
      <c r="C272" s="37">
        <v>4493.17</v>
      </c>
      <c r="D272" s="37">
        <v>0.96</v>
      </c>
      <c r="E272" s="41">
        <v>2.82</v>
      </c>
      <c r="F272" s="37">
        <v>4.24</v>
      </c>
      <c r="G272" s="37">
        <v>10.67</v>
      </c>
      <c r="H272" s="38">
        <v>10.67</v>
      </c>
      <c r="I272" s="38"/>
      <c r="J272" s="1">
        <v>42339</v>
      </c>
      <c r="K272" s="4">
        <f t="shared" ref="K272:K335" si="8">D272</f>
        <v>0.96</v>
      </c>
      <c r="L272" s="75">
        <f t="shared" ref="L272:L335" si="9">K272/100</f>
        <v>9.5999999999999992E-3</v>
      </c>
      <c r="M272" s="3">
        <f>FVSCHEDULE(1,L272:$L$395)</f>
        <v>1.6954489861739603</v>
      </c>
    </row>
    <row r="273" spans="1:13" ht="11.25" customHeight="1">
      <c r="A273" s="29">
        <v>2016</v>
      </c>
      <c r="B273" s="48" t="s">
        <v>2</v>
      </c>
      <c r="C273" s="37">
        <v>4550.2299999999996</v>
      </c>
      <c r="D273" s="37">
        <v>1.27</v>
      </c>
      <c r="E273" s="41">
        <v>3.27</v>
      </c>
      <c r="F273" s="37">
        <v>4.91</v>
      </c>
      <c r="G273" s="37">
        <v>1.27</v>
      </c>
      <c r="H273" s="38">
        <v>10.71</v>
      </c>
      <c r="I273" s="38"/>
      <c r="J273" s="1">
        <v>42370</v>
      </c>
      <c r="K273" s="4">
        <f t="shared" si="8"/>
        <v>1.27</v>
      </c>
      <c r="L273" s="75">
        <f t="shared" si="9"/>
        <v>1.2699999999999999E-2</v>
      </c>
      <c r="M273" s="3">
        <f>FVSCHEDULE(1,L273:$L$395)</f>
        <v>1.679327442723811</v>
      </c>
    </row>
    <row r="274" spans="1:13" ht="11.25" customHeight="1">
      <c r="A274" s="56"/>
      <c r="B274" s="48" t="s">
        <v>3</v>
      </c>
      <c r="C274" s="37">
        <v>4591.18</v>
      </c>
      <c r="D274" s="37">
        <v>0.9</v>
      </c>
      <c r="E274" s="41">
        <v>3.16</v>
      </c>
      <c r="F274" s="37">
        <v>5.63</v>
      </c>
      <c r="G274" s="37">
        <v>2.1800000000000002</v>
      </c>
      <c r="H274" s="38">
        <v>10.36</v>
      </c>
      <c r="I274" s="38"/>
      <c r="J274" s="1">
        <v>42401</v>
      </c>
      <c r="K274" s="4">
        <f t="shared" si="8"/>
        <v>0.9</v>
      </c>
      <c r="L274" s="75">
        <f t="shared" si="9"/>
        <v>9.0000000000000011E-3</v>
      </c>
      <c r="M274" s="3">
        <f>FVSCHEDULE(1,L274:$L$395)</f>
        <v>1.6582674461576103</v>
      </c>
    </row>
    <row r="275" spans="1:13" ht="11.25" customHeight="1">
      <c r="A275" s="56"/>
      <c r="B275" s="48" t="s">
        <v>4</v>
      </c>
      <c r="C275" s="37">
        <v>4610.92</v>
      </c>
      <c r="D275" s="37">
        <v>0.43</v>
      </c>
      <c r="E275" s="41">
        <v>2.62</v>
      </c>
      <c r="F275" s="37">
        <v>5.51</v>
      </c>
      <c r="G275" s="37">
        <v>2.62</v>
      </c>
      <c r="H275" s="38">
        <v>9.39</v>
      </c>
      <c r="I275" s="38"/>
      <c r="J275" s="1">
        <v>42430</v>
      </c>
      <c r="K275" s="4">
        <f t="shared" si="8"/>
        <v>0.43</v>
      </c>
      <c r="L275" s="75">
        <f t="shared" si="9"/>
        <v>4.3E-3</v>
      </c>
      <c r="M275" s="3">
        <f>FVSCHEDULE(1,L275:$L$395)</f>
        <v>1.6434761607112109</v>
      </c>
    </row>
    <row r="276" spans="1:13" ht="11.25" customHeight="1">
      <c r="A276" s="56"/>
      <c r="B276" s="48" t="s">
        <v>5</v>
      </c>
      <c r="C276" s="37">
        <v>4639.05</v>
      </c>
      <c r="D276" s="37">
        <v>0.61</v>
      </c>
      <c r="E276" s="41">
        <v>1.95</v>
      </c>
      <c r="F276" s="37">
        <v>5.29</v>
      </c>
      <c r="G276" s="37">
        <v>3.25</v>
      </c>
      <c r="H276" s="38">
        <v>9.2799999999999994</v>
      </c>
      <c r="I276" s="38"/>
      <c r="J276" s="1">
        <v>42461</v>
      </c>
      <c r="K276" s="4">
        <f t="shared" si="8"/>
        <v>0.61</v>
      </c>
      <c r="L276" s="75">
        <f t="shared" si="9"/>
        <v>6.0999999999999995E-3</v>
      </c>
      <c r="M276" s="3">
        <f>FVSCHEDULE(1,L276:$L$395)</f>
        <v>1.6364394709859709</v>
      </c>
    </row>
    <row r="277" spans="1:13" ht="11.25" customHeight="1">
      <c r="A277" s="56"/>
      <c r="B277" s="48" t="s">
        <v>6</v>
      </c>
      <c r="C277" s="37">
        <v>4675.2299999999996</v>
      </c>
      <c r="D277" s="37">
        <v>0.78</v>
      </c>
      <c r="E277" s="41">
        <v>1.83</v>
      </c>
      <c r="F277" s="37">
        <v>5.05</v>
      </c>
      <c r="G277" s="37">
        <v>4.05</v>
      </c>
      <c r="H277" s="38">
        <v>9.32</v>
      </c>
      <c r="I277" s="38"/>
      <c r="J277" s="1">
        <v>42491</v>
      </c>
      <c r="K277" s="4">
        <f t="shared" si="8"/>
        <v>0.78</v>
      </c>
      <c r="L277" s="75">
        <f t="shared" si="9"/>
        <v>7.8000000000000005E-3</v>
      </c>
      <c r="M277" s="3">
        <f>FVSCHEDULE(1,L277:$L$395)</f>
        <v>1.6265177129370536</v>
      </c>
    </row>
    <row r="278" spans="1:13" ht="11.25" customHeight="1">
      <c r="A278" s="56"/>
      <c r="B278" s="48" t="s">
        <v>7</v>
      </c>
      <c r="C278" s="37">
        <v>4691.59</v>
      </c>
      <c r="D278" s="37">
        <v>0.35</v>
      </c>
      <c r="E278" s="41">
        <v>1.75</v>
      </c>
      <c r="F278" s="37">
        <v>4.42</v>
      </c>
      <c r="G278" s="37">
        <v>4.42</v>
      </c>
      <c r="H278" s="38">
        <v>8.84</v>
      </c>
      <c r="I278" s="38"/>
      <c r="J278" s="1">
        <v>42522</v>
      </c>
      <c r="K278" s="4">
        <f t="shared" si="8"/>
        <v>0.35</v>
      </c>
      <c r="L278" s="75">
        <f t="shared" si="9"/>
        <v>3.4999999999999996E-3</v>
      </c>
      <c r="M278" s="3">
        <f>FVSCHEDULE(1,L278:$L$395)</f>
        <v>1.613929066220535</v>
      </c>
    </row>
    <row r="279" spans="1:13" ht="11.25" customHeight="1">
      <c r="A279" s="56"/>
      <c r="B279" s="48" t="s">
        <v>8</v>
      </c>
      <c r="C279" s="37">
        <v>4715.99</v>
      </c>
      <c r="D279" s="37">
        <v>0.52</v>
      </c>
      <c r="E279" s="41">
        <v>1.66</v>
      </c>
      <c r="F279" s="37">
        <v>3.64</v>
      </c>
      <c r="G279" s="37">
        <v>4.96</v>
      </c>
      <c r="H279" s="38">
        <v>8.74</v>
      </c>
      <c r="I279" s="38"/>
      <c r="J279" s="1">
        <v>42552</v>
      </c>
      <c r="K279" s="4">
        <f t="shared" si="8"/>
        <v>0.52</v>
      </c>
      <c r="L279" s="75">
        <f t="shared" si="9"/>
        <v>5.1999999999999998E-3</v>
      </c>
      <c r="M279" s="3">
        <f>FVSCHEDULE(1,L279:$L$395)</f>
        <v>1.6083000161639593</v>
      </c>
    </row>
    <row r="280" spans="1:13" ht="11.25" customHeight="1">
      <c r="A280" s="56"/>
      <c r="B280" s="48" t="s">
        <v>9</v>
      </c>
      <c r="C280" s="37">
        <v>4736.74</v>
      </c>
      <c r="D280" s="37">
        <v>0.44</v>
      </c>
      <c r="E280" s="41">
        <v>1.32</v>
      </c>
      <c r="F280" s="37">
        <v>3.17</v>
      </c>
      <c r="G280" s="37">
        <v>5.42</v>
      </c>
      <c r="H280" s="38">
        <v>8.9700000000000006</v>
      </c>
      <c r="I280" s="38"/>
      <c r="J280" s="1">
        <v>42583</v>
      </c>
      <c r="K280" s="4">
        <f t="shared" si="8"/>
        <v>0.44</v>
      </c>
      <c r="L280" s="75">
        <f t="shared" si="9"/>
        <v>4.4000000000000003E-3</v>
      </c>
      <c r="M280" s="3">
        <f>FVSCHEDULE(1,L280:$L$395)</f>
        <v>1.5999801195423393</v>
      </c>
    </row>
    <row r="281" spans="1:13" ht="11.25" customHeight="1">
      <c r="A281" s="56"/>
      <c r="B281" s="48" t="s">
        <v>10</v>
      </c>
      <c r="C281" s="37">
        <v>4740.53</v>
      </c>
      <c r="D281" s="37">
        <v>0.08</v>
      </c>
      <c r="E281" s="41">
        <v>1.04</v>
      </c>
      <c r="F281" s="37">
        <v>2.81</v>
      </c>
      <c r="G281" s="37">
        <v>5.51</v>
      </c>
      <c r="H281" s="38">
        <v>8.48</v>
      </c>
      <c r="I281" s="38"/>
      <c r="J281" s="1">
        <v>42614</v>
      </c>
      <c r="K281" s="4">
        <f t="shared" si="8"/>
        <v>0.08</v>
      </c>
      <c r="L281" s="75">
        <f t="shared" si="9"/>
        <v>8.0000000000000004E-4</v>
      </c>
      <c r="M281" s="3">
        <f>FVSCHEDULE(1,L281:$L$395)</f>
        <v>1.5929710469358229</v>
      </c>
    </row>
    <row r="282" spans="1:13" ht="11.25" customHeight="1">
      <c r="A282" s="56"/>
      <c r="B282" s="48" t="s">
        <v>11</v>
      </c>
      <c r="C282" s="37">
        <v>4752.8599999999997</v>
      </c>
      <c r="D282" s="37">
        <v>0.26</v>
      </c>
      <c r="E282" s="41">
        <v>0.78</v>
      </c>
      <c r="F282" s="37">
        <v>2.4500000000000002</v>
      </c>
      <c r="G282" s="37">
        <v>5.78</v>
      </c>
      <c r="H282" s="38">
        <v>7.87</v>
      </c>
      <c r="I282" s="38"/>
      <c r="J282" s="1">
        <v>42644</v>
      </c>
      <c r="K282" s="4">
        <f t="shared" si="8"/>
        <v>0.26</v>
      </c>
      <c r="L282" s="75">
        <f t="shared" si="9"/>
        <v>2.5999999999999999E-3</v>
      </c>
      <c r="M282" s="3">
        <f>FVSCHEDULE(1,L282:$L$395)</f>
        <v>1.5916976887847953</v>
      </c>
    </row>
    <row r="283" spans="1:13" ht="11.25" customHeight="1">
      <c r="A283" s="56"/>
      <c r="B283" s="48" t="s">
        <v>12</v>
      </c>
      <c r="C283" s="37">
        <v>4761.42</v>
      </c>
      <c r="D283" s="37">
        <v>0.18</v>
      </c>
      <c r="E283" s="41">
        <v>0.52</v>
      </c>
      <c r="F283" s="37">
        <v>1.84</v>
      </c>
      <c r="G283" s="37">
        <v>5.97</v>
      </c>
      <c r="H283" s="38">
        <v>6.99</v>
      </c>
      <c r="I283" s="38"/>
      <c r="J283" s="1">
        <v>42675</v>
      </c>
      <c r="K283" s="4">
        <f t="shared" si="8"/>
        <v>0.18</v>
      </c>
      <c r="L283" s="75">
        <f t="shared" si="9"/>
        <v>1.8E-3</v>
      </c>
      <c r="M283" s="3">
        <f>FVSCHEDULE(1,L283:$L$395)</f>
        <v>1.5875700067672003</v>
      </c>
    </row>
    <row r="284" spans="1:13" ht="11.25" customHeight="1">
      <c r="A284" s="56"/>
      <c r="B284" s="48" t="s">
        <v>13</v>
      </c>
      <c r="C284" s="37">
        <v>4775.7</v>
      </c>
      <c r="D284" s="37">
        <v>0.3</v>
      </c>
      <c r="E284" s="41">
        <v>0.74</v>
      </c>
      <c r="F284" s="37">
        <v>1.79</v>
      </c>
      <c r="G284" s="37">
        <v>6.29</v>
      </c>
      <c r="H284" s="38">
        <v>6.29</v>
      </c>
      <c r="I284" s="38"/>
      <c r="J284" s="1">
        <v>42705</v>
      </c>
      <c r="K284" s="4">
        <f t="shared" si="8"/>
        <v>0.3</v>
      </c>
      <c r="L284" s="75">
        <f t="shared" si="9"/>
        <v>3.0000000000000001E-3</v>
      </c>
      <c r="M284" s="3">
        <f>FVSCHEDULE(1,L284:$L$395)</f>
        <v>1.5847175152397688</v>
      </c>
    </row>
    <row r="285" spans="1:13" ht="11.25" customHeight="1">
      <c r="A285" s="29">
        <v>2017</v>
      </c>
      <c r="B285" s="48" t="s">
        <v>2</v>
      </c>
      <c r="C285" s="37">
        <v>4793.8500000000004</v>
      </c>
      <c r="D285" s="37">
        <v>0.38</v>
      </c>
      <c r="E285" s="41">
        <v>0.86</v>
      </c>
      <c r="F285" s="37">
        <v>1.65</v>
      </c>
      <c r="G285" s="37">
        <v>0.38</v>
      </c>
      <c r="H285" s="38">
        <v>5.35</v>
      </c>
      <c r="I285" s="38"/>
      <c r="J285" s="1">
        <v>42736</v>
      </c>
      <c r="K285" s="4">
        <f t="shared" si="8"/>
        <v>0.38</v>
      </c>
      <c r="L285" s="75">
        <f t="shared" si="9"/>
        <v>3.8E-3</v>
      </c>
      <c r="M285" s="3">
        <f>FVSCHEDULE(1,L285:$L$395)</f>
        <v>1.5799775824922919</v>
      </c>
    </row>
    <row r="286" spans="1:13" ht="11.25" customHeight="1">
      <c r="A286" s="56"/>
      <c r="B286" s="48" t="s">
        <v>3</v>
      </c>
      <c r="C286" s="37">
        <v>4809.67</v>
      </c>
      <c r="D286" s="37">
        <v>0.33</v>
      </c>
      <c r="E286" s="41">
        <v>1.01</v>
      </c>
      <c r="F286" s="37">
        <v>1.54</v>
      </c>
      <c r="G286" s="37">
        <v>0.71</v>
      </c>
      <c r="H286" s="38">
        <v>4.76</v>
      </c>
      <c r="I286" s="38"/>
      <c r="J286" s="1">
        <v>42767</v>
      </c>
      <c r="K286" s="4">
        <f t="shared" si="8"/>
        <v>0.33</v>
      </c>
      <c r="L286" s="75">
        <f t="shared" si="9"/>
        <v>3.3E-3</v>
      </c>
      <c r="M286" s="3">
        <f>FVSCHEDULE(1,L286:$L$395)</f>
        <v>1.5739963961867818</v>
      </c>
    </row>
    <row r="287" spans="1:13" ht="11.25" customHeight="1">
      <c r="A287" s="56"/>
      <c r="B287" s="48" t="s">
        <v>4</v>
      </c>
      <c r="C287" s="37">
        <v>4821.6899999999996</v>
      </c>
      <c r="D287" s="37">
        <v>0.25</v>
      </c>
      <c r="E287" s="41">
        <v>0.96</v>
      </c>
      <c r="F287" s="37">
        <v>1.71</v>
      </c>
      <c r="G287" s="37">
        <v>0.96</v>
      </c>
      <c r="H287" s="38">
        <v>4.57</v>
      </c>
      <c r="I287" s="38"/>
      <c r="J287" s="1">
        <v>42795</v>
      </c>
      <c r="K287" s="4">
        <f t="shared" si="8"/>
        <v>0.25</v>
      </c>
      <c r="L287" s="75">
        <f t="shared" si="9"/>
        <v>2.5000000000000001E-3</v>
      </c>
      <c r="M287" s="3">
        <f>FVSCHEDULE(1,L287:$L$395)</f>
        <v>1.568819292521459</v>
      </c>
    </row>
    <row r="288" spans="1:13" ht="11.25" customHeight="1">
      <c r="A288" s="56"/>
      <c r="B288" s="48" t="s">
        <v>5</v>
      </c>
      <c r="C288" s="37">
        <v>4828.4399999999996</v>
      </c>
      <c r="D288" s="37">
        <v>0.14000000000000001</v>
      </c>
      <c r="E288" s="41">
        <v>0.72</v>
      </c>
      <c r="F288" s="37">
        <v>1.59</v>
      </c>
      <c r="G288" s="37">
        <v>1.1000000000000001</v>
      </c>
      <c r="H288" s="38">
        <v>4.08</v>
      </c>
      <c r="I288" s="38"/>
      <c r="J288" s="1">
        <v>42826</v>
      </c>
      <c r="K288" s="4">
        <f t="shared" si="8"/>
        <v>0.14000000000000001</v>
      </c>
      <c r="L288" s="75">
        <f t="shared" si="9"/>
        <v>1.4000000000000002E-3</v>
      </c>
      <c r="M288" s="3">
        <f>FVSCHEDULE(1,L288:$L$395)</f>
        <v>1.5649070249590613</v>
      </c>
    </row>
    <row r="289" spans="1:13" ht="11.25" customHeight="1">
      <c r="A289" s="56"/>
      <c r="B289" s="48" t="s">
        <v>6</v>
      </c>
      <c r="C289" s="37">
        <v>4843.41</v>
      </c>
      <c r="D289" s="37">
        <v>0.31</v>
      </c>
      <c r="E289" s="41">
        <v>0.7</v>
      </c>
      <c r="F289" s="37">
        <v>1.72</v>
      </c>
      <c r="G289" s="37">
        <v>1.42</v>
      </c>
      <c r="H289" s="38">
        <v>3.6</v>
      </c>
      <c r="I289" s="38"/>
      <c r="J289" s="1">
        <v>42856</v>
      </c>
      <c r="K289" s="4">
        <f t="shared" si="8"/>
        <v>0.31</v>
      </c>
      <c r="L289" s="75">
        <f t="shared" si="9"/>
        <v>3.0999999999999999E-3</v>
      </c>
      <c r="M289" s="3">
        <f>FVSCHEDULE(1,L289:$L$395)</f>
        <v>1.5627192180537886</v>
      </c>
    </row>
    <row r="290" spans="1:13" ht="11.25" customHeight="1">
      <c r="A290" s="56"/>
      <c r="B290" s="48" t="s">
        <v>7</v>
      </c>
      <c r="C290" s="37">
        <v>4832.2700000000004</v>
      </c>
      <c r="D290" s="37">
        <v>-0.23</v>
      </c>
      <c r="E290" s="41">
        <v>0.22</v>
      </c>
      <c r="F290" s="37">
        <v>1.18</v>
      </c>
      <c r="G290" s="37">
        <v>1.18</v>
      </c>
      <c r="H290" s="38">
        <v>3</v>
      </c>
      <c r="I290" s="38"/>
      <c r="J290" s="1">
        <v>42887</v>
      </c>
      <c r="K290" s="4">
        <f t="shared" si="8"/>
        <v>-0.23</v>
      </c>
      <c r="L290" s="75">
        <f t="shared" si="9"/>
        <v>-2.3E-3</v>
      </c>
      <c r="M290" s="3">
        <f>FVSCHEDULE(1,L290:$L$395)</f>
        <v>1.5578897597984125</v>
      </c>
    </row>
    <row r="291" spans="1:13" ht="11.25" customHeight="1">
      <c r="A291" s="56"/>
      <c r="B291" s="48" t="s">
        <v>8</v>
      </c>
      <c r="C291" s="37">
        <v>4843.87</v>
      </c>
      <c r="D291" s="37">
        <v>0.24</v>
      </c>
      <c r="E291" s="41">
        <v>0.32</v>
      </c>
      <c r="F291" s="37">
        <v>1.04</v>
      </c>
      <c r="G291" s="37">
        <v>1.43</v>
      </c>
      <c r="H291" s="38">
        <v>2.71</v>
      </c>
      <c r="I291" s="38"/>
      <c r="J291" s="1">
        <v>42917</v>
      </c>
      <c r="K291" s="4">
        <f t="shared" si="8"/>
        <v>0.24</v>
      </c>
      <c r="L291" s="75">
        <f t="shared" si="9"/>
        <v>2.3999999999999998E-3</v>
      </c>
      <c r="M291" s="3">
        <f>FVSCHEDULE(1,L291:$L$395)</f>
        <v>1.5614811664813197</v>
      </c>
    </row>
    <row r="292" spans="1:13" ht="11.25" customHeight="1">
      <c r="A292" s="56"/>
      <c r="B292" s="62" t="s">
        <v>9</v>
      </c>
      <c r="C292" s="63">
        <v>4853.07</v>
      </c>
      <c r="D292" s="63">
        <v>0.19</v>
      </c>
      <c r="E292" s="63">
        <v>0.2</v>
      </c>
      <c r="F292" s="63">
        <v>0.9</v>
      </c>
      <c r="G292" s="63">
        <v>1.62</v>
      </c>
      <c r="H292" s="64">
        <v>2.46</v>
      </c>
      <c r="I292" s="38"/>
      <c r="J292" s="1">
        <v>42948</v>
      </c>
      <c r="K292" s="4">
        <f t="shared" si="8"/>
        <v>0.19</v>
      </c>
      <c r="L292" s="75">
        <f t="shared" si="9"/>
        <v>1.9E-3</v>
      </c>
      <c r="M292" s="3">
        <f>FVSCHEDULE(1,L292:$L$395)</f>
        <v>1.5577425842790489</v>
      </c>
    </row>
    <row r="293" spans="1:13" ht="11.25" customHeight="1">
      <c r="A293" s="56"/>
      <c r="B293" s="62" t="s">
        <v>10</v>
      </c>
      <c r="C293" s="63">
        <v>4860.83</v>
      </c>
      <c r="D293" s="63">
        <v>0.16</v>
      </c>
      <c r="E293" s="63">
        <v>0.59</v>
      </c>
      <c r="F293" s="63">
        <v>0.81</v>
      </c>
      <c r="G293" s="63">
        <v>1.78</v>
      </c>
      <c r="H293" s="64">
        <v>2.54</v>
      </c>
      <c r="I293" s="38"/>
      <c r="J293" s="1">
        <v>42979</v>
      </c>
      <c r="K293" s="4">
        <f t="shared" si="8"/>
        <v>0.16</v>
      </c>
      <c r="L293" s="75">
        <f t="shared" si="9"/>
        <v>1.6000000000000001E-3</v>
      </c>
      <c r="M293" s="3">
        <f>FVSCHEDULE(1,L293:$L$395)</f>
        <v>1.5547884861553538</v>
      </c>
    </row>
    <row r="294" spans="1:13" ht="11.25" customHeight="1">
      <c r="A294" s="65"/>
      <c r="B294" s="62" t="s">
        <v>11</v>
      </c>
      <c r="C294" s="63">
        <v>4881.25</v>
      </c>
      <c r="D294" s="63">
        <v>0.42</v>
      </c>
      <c r="E294" s="63">
        <v>0.77</v>
      </c>
      <c r="F294" s="63">
        <v>1.0900000000000001</v>
      </c>
      <c r="G294" s="63">
        <v>2.21</v>
      </c>
      <c r="H294" s="64">
        <v>2.7</v>
      </c>
      <c r="I294" s="38"/>
      <c r="J294" s="1">
        <v>43009</v>
      </c>
      <c r="K294" s="4">
        <f t="shared" si="8"/>
        <v>0.42</v>
      </c>
      <c r="L294" s="75">
        <f t="shared" si="9"/>
        <v>4.1999999999999997E-3</v>
      </c>
      <c r="M294" s="3">
        <f>FVSCHEDULE(1,L294:$L$395)</f>
        <v>1.5523047984777907</v>
      </c>
    </row>
    <row r="295" spans="1:13" ht="11.25" customHeight="1">
      <c r="A295" s="65"/>
      <c r="B295" s="62" t="s">
        <v>12</v>
      </c>
      <c r="C295" s="63">
        <v>4894.92</v>
      </c>
      <c r="D295" s="63">
        <v>0.28000000000000003</v>
      </c>
      <c r="E295" s="63">
        <v>0.86</v>
      </c>
      <c r="F295" s="63">
        <v>1.06</v>
      </c>
      <c r="G295" s="63">
        <v>2.5</v>
      </c>
      <c r="H295" s="64">
        <v>2.8</v>
      </c>
      <c r="I295" s="38"/>
      <c r="J295" s="1">
        <v>43040</v>
      </c>
      <c r="K295" s="4">
        <f t="shared" si="8"/>
        <v>0.28000000000000003</v>
      </c>
      <c r="L295" s="75">
        <f t="shared" si="9"/>
        <v>2.8000000000000004E-3</v>
      </c>
      <c r="M295" s="3">
        <f>FVSCHEDULE(1,L295:$L$395)</f>
        <v>1.5458123864546802</v>
      </c>
    </row>
    <row r="296" spans="1:13" ht="11.25" customHeight="1">
      <c r="A296" s="65"/>
      <c r="B296" s="62" t="s">
        <v>13</v>
      </c>
      <c r="C296" s="63">
        <v>4916.46</v>
      </c>
      <c r="D296" s="63">
        <v>0.44</v>
      </c>
      <c r="E296" s="63">
        <v>1.1399999999999999</v>
      </c>
      <c r="F296" s="63">
        <v>1.74</v>
      </c>
      <c r="G296" s="63">
        <v>2.95</v>
      </c>
      <c r="H296" s="64">
        <v>2.95</v>
      </c>
      <c r="I296" s="38"/>
      <c r="J296" s="1">
        <v>43070</v>
      </c>
      <c r="K296" s="4">
        <f t="shared" si="8"/>
        <v>0.44</v>
      </c>
      <c r="L296" s="75">
        <f t="shared" si="9"/>
        <v>4.4000000000000003E-3</v>
      </c>
      <c r="M296" s="3">
        <f>FVSCHEDULE(1,L296:$L$395)</f>
        <v>1.5414961971027907</v>
      </c>
    </row>
    <row r="297" spans="1:13" ht="11.25" customHeight="1">
      <c r="A297" s="29">
        <v>2018</v>
      </c>
      <c r="B297" s="66" t="s">
        <v>2</v>
      </c>
      <c r="C297" s="63">
        <v>4930.72</v>
      </c>
      <c r="D297" s="63">
        <v>0.28999999999999998</v>
      </c>
      <c r="E297" s="63">
        <v>1.01</v>
      </c>
      <c r="F297" s="63">
        <v>1.79</v>
      </c>
      <c r="G297" s="63">
        <v>0.28999999999999998</v>
      </c>
      <c r="H297" s="64">
        <v>2.86</v>
      </c>
      <c r="I297" s="38"/>
      <c r="J297" s="1">
        <v>43101</v>
      </c>
      <c r="K297" s="4">
        <f t="shared" si="8"/>
        <v>0.28999999999999998</v>
      </c>
      <c r="L297" s="75">
        <f t="shared" si="9"/>
        <v>2.8999999999999998E-3</v>
      </c>
      <c r="M297" s="3">
        <f>FVSCHEDULE(1,L297:$L$395)</f>
        <v>1.534743326466339</v>
      </c>
    </row>
    <row r="298" spans="1:13" ht="11.25" customHeight="1">
      <c r="A298" s="29"/>
      <c r="B298" s="66" t="s">
        <v>3</v>
      </c>
      <c r="C298" s="63">
        <v>4946.5</v>
      </c>
      <c r="D298" s="63">
        <v>0.32</v>
      </c>
      <c r="E298" s="63">
        <v>1.05</v>
      </c>
      <c r="F298" s="63">
        <v>1.93</v>
      </c>
      <c r="G298" s="63">
        <v>0.61</v>
      </c>
      <c r="H298" s="64">
        <v>2.84</v>
      </c>
      <c r="I298" s="38"/>
      <c r="J298" s="1">
        <v>43132</v>
      </c>
      <c r="K298" s="4">
        <f t="shared" si="8"/>
        <v>0.32</v>
      </c>
      <c r="L298" s="75">
        <f t="shared" si="9"/>
        <v>3.2000000000000002E-3</v>
      </c>
      <c r="M298" s="3">
        <f>FVSCHEDULE(1,L298:$L$395)</f>
        <v>1.5303054406883443</v>
      </c>
    </row>
    <row r="299" spans="1:13" ht="11.25" customHeight="1">
      <c r="A299" s="29"/>
      <c r="B299" s="66" t="s">
        <v>4</v>
      </c>
      <c r="C299" s="63">
        <v>4950.95</v>
      </c>
      <c r="D299" s="63">
        <v>0.09</v>
      </c>
      <c r="E299" s="63">
        <v>0.7</v>
      </c>
      <c r="F299" s="63">
        <v>1.85</v>
      </c>
      <c r="G299" s="63">
        <v>0.7</v>
      </c>
      <c r="H299" s="64">
        <v>2.68</v>
      </c>
      <c r="I299" s="38"/>
      <c r="J299" s="1">
        <v>43160</v>
      </c>
      <c r="K299" s="4">
        <f t="shared" si="8"/>
        <v>0.09</v>
      </c>
      <c r="L299" s="75">
        <f t="shared" si="9"/>
        <v>8.9999999999999998E-4</v>
      </c>
      <c r="M299" s="3">
        <f>FVSCHEDULE(1,L299:$L$395)</f>
        <v>1.5254240836207575</v>
      </c>
    </row>
    <row r="300" spans="1:13" ht="11.25" customHeight="1">
      <c r="A300" s="67"/>
      <c r="B300" s="46" t="s">
        <v>5</v>
      </c>
      <c r="C300" s="63">
        <v>4961.84</v>
      </c>
      <c r="D300" s="63">
        <v>0.22</v>
      </c>
      <c r="E300" s="63">
        <v>0.63</v>
      </c>
      <c r="F300" s="63">
        <v>1.65</v>
      </c>
      <c r="G300" s="63">
        <v>0.92</v>
      </c>
      <c r="H300" s="64">
        <v>2.76</v>
      </c>
      <c r="I300" s="38"/>
      <c r="J300" s="1">
        <v>43191</v>
      </c>
      <c r="K300" s="4">
        <f t="shared" si="8"/>
        <v>0.22</v>
      </c>
      <c r="L300" s="75">
        <f t="shared" si="9"/>
        <v>2.2000000000000001E-3</v>
      </c>
      <c r="M300" s="3">
        <f>FVSCHEDULE(1,L300:$L$395)</f>
        <v>1.5240524364279728</v>
      </c>
    </row>
    <row r="301" spans="1:13" ht="11.25" customHeight="1">
      <c r="A301" s="29"/>
      <c r="B301" s="66" t="s">
        <v>6</v>
      </c>
      <c r="C301" s="63">
        <v>4981.6899999999996</v>
      </c>
      <c r="D301" s="63">
        <v>0.4</v>
      </c>
      <c r="E301" s="63">
        <v>0.71</v>
      </c>
      <c r="F301" s="63">
        <v>1.77</v>
      </c>
      <c r="G301" s="63">
        <v>1.33</v>
      </c>
      <c r="H301" s="64">
        <v>2.86</v>
      </c>
      <c r="I301" s="38"/>
      <c r="J301" s="1">
        <v>43221</v>
      </c>
      <c r="K301" s="4">
        <f t="shared" si="8"/>
        <v>0.4</v>
      </c>
      <c r="L301" s="75">
        <f t="shared" si="9"/>
        <v>4.0000000000000001E-3</v>
      </c>
      <c r="M301" s="3">
        <f>FVSCHEDULE(1,L301:$L$395)</f>
        <v>1.5207068812891364</v>
      </c>
    </row>
    <row r="302" spans="1:13" ht="11.25" customHeight="1">
      <c r="A302" s="29"/>
      <c r="B302" s="66" t="s">
        <v>7</v>
      </c>
      <c r="C302" s="63">
        <v>5044.46</v>
      </c>
      <c r="D302" s="63">
        <v>1.26</v>
      </c>
      <c r="E302" s="63">
        <v>1.89</v>
      </c>
      <c r="F302" s="63">
        <v>2.6</v>
      </c>
      <c r="G302" s="63">
        <v>2.6</v>
      </c>
      <c r="H302" s="64">
        <v>4.3899999999999997</v>
      </c>
      <c r="I302" s="38"/>
      <c r="J302" s="1">
        <v>43252</v>
      </c>
      <c r="K302" s="4">
        <f t="shared" si="8"/>
        <v>1.26</v>
      </c>
      <c r="L302" s="75">
        <f t="shared" si="9"/>
        <v>1.26E-2</v>
      </c>
      <c r="M302" s="3">
        <f>FVSCHEDULE(1,L302:$L$395)</f>
        <v>1.5146482881365908</v>
      </c>
    </row>
    <row r="303" spans="1:13" ht="11.25" customHeight="1">
      <c r="A303" s="67"/>
      <c r="B303" s="46" t="s">
        <v>8</v>
      </c>
      <c r="C303" s="63">
        <v>5061.1099999999997</v>
      </c>
      <c r="D303" s="63">
        <v>0.33</v>
      </c>
      <c r="E303" s="63">
        <v>2</v>
      </c>
      <c r="F303" s="63">
        <v>2.64</v>
      </c>
      <c r="G303" s="63">
        <v>2.94</v>
      </c>
      <c r="H303" s="64">
        <v>4.4800000000000004</v>
      </c>
      <c r="I303" s="38"/>
      <c r="J303" s="1">
        <v>43282</v>
      </c>
      <c r="K303" s="4">
        <f t="shared" si="8"/>
        <v>0.33</v>
      </c>
      <c r="L303" s="75">
        <f t="shared" si="9"/>
        <v>3.3E-3</v>
      </c>
      <c r="M303" s="3">
        <f>FVSCHEDULE(1,L303:$L$395)</f>
        <v>1.4958011931034887</v>
      </c>
    </row>
    <row r="304" spans="1:13" ht="11.25" customHeight="1">
      <c r="A304" s="67"/>
      <c r="B304" s="46" t="s">
        <v>9</v>
      </c>
      <c r="C304" s="63">
        <v>5056.5600000000004</v>
      </c>
      <c r="D304" s="63">
        <v>-0.09</v>
      </c>
      <c r="E304" s="63">
        <v>1.5</v>
      </c>
      <c r="F304" s="63">
        <v>2.23</v>
      </c>
      <c r="G304" s="63">
        <v>2.85</v>
      </c>
      <c r="H304" s="64">
        <v>4.1900000000000004</v>
      </c>
      <c r="I304" s="38"/>
      <c r="J304" s="1">
        <v>43313</v>
      </c>
      <c r="K304" s="4">
        <f t="shared" si="8"/>
        <v>-0.09</v>
      </c>
      <c r="L304" s="75">
        <f t="shared" si="9"/>
        <v>-8.9999999999999998E-4</v>
      </c>
      <c r="M304" s="3">
        <f>FVSCHEDULE(1,L304:$L$395)</f>
        <v>1.4908812848634376</v>
      </c>
    </row>
    <row r="305" spans="1:13" ht="11.25" customHeight="1">
      <c r="A305" s="67"/>
      <c r="B305" s="46" t="s">
        <v>10</v>
      </c>
      <c r="C305" s="63">
        <v>5080.83</v>
      </c>
      <c r="D305" s="63">
        <v>0.48</v>
      </c>
      <c r="E305" s="63">
        <v>0.72</v>
      </c>
      <c r="F305" s="63">
        <v>2.62</v>
      </c>
      <c r="G305" s="63">
        <v>3.34</v>
      </c>
      <c r="H305" s="64">
        <v>4.53</v>
      </c>
      <c r="I305" s="38"/>
      <c r="J305" s="1">
        <v>43344</v>
      </c>
      <c r="K305" s="4">
        <f t="shared" si="8"/>
        <v>0.48</v>
      </c>
      <c r="L305" s="75">
        <f t="shared" si="9"/>
        <v>4.7999999999999996E-3</v>
      </c>
      <c r="M305" s="3">
        <f>FVSCHEDULE(1,L305:$L$395)</f>
        <v>1.492224286721487</v>
      </c>
    </row>
    <row r="306" spans="1:13" ht="11.25" customHeight="1">
      <c r="A306" s="67"/>
      <c r="B306" s="46" t="s">
        <v>11</v>
      </c>
      <c r="C306" s="63">
        <v>5103.6899999999996</v>
      </c>
      <c r="D306" s="63">
        <v>0.45</v>
      </c>
      <c r="E306" s="63">
        <v>0.84</v>
      </c>
      <c r="F306" s="63">
        <v>2.86</v>
      </c>
      <c r="G306" s="63">
        <v>3.81</v>
      </c>
      <c r="H306" s="64">
        <v>4.5599999999999996</v>
      </c>
      <c r="I306" s="38"/>
      <c r="J306" s="1">
        <v>43374</v>
      </c>
      <c r="K306" s="4">
        <f t="shared" si="8"/>
        <v>0.45</v>
      </c>
      <c r="L306" s="75">
        <f t="shared" si="9"/>
        <v>4.5000000000000005E-3</v>
      </c>
      <c r="M306" s="3">
        <f>FVSCHEDULE(1,L306:$L$395)</f>
        <v>1.4850958267530721</v>
      </c>
    </row>
    <row r="307" spans="1:13" ht="11.25" customHeight="1">
      <c r="A307" s="67"/>
      <c r="B307" s="46" t="s">
        <v>12</v>
      </c>
      <c r="C307" s="63">
        <v>5092.97</v>
      </c>
      <c r="D307" s="63">
        <v>-0.21</v>
      </c>
      <c r="E307" s="63">
        <v>0.72</v>
      </c>
      <c r="F307" s="63">
        <v>2.23</v>
      </c>
      <c r="G307" s="63">
        <v>3.59</v>
      </c>
      <c r="H307" s="64">
        <v>4.05</v>
      </c>
      <c r="I307" s="38"/>
      <c r="J307" s="1">
        <v>43405</v>
      </c>
      <c r="K307" s="4">
        <f t="shared" si="8"/>
        <v>-0.21</v>
      </c>
      <c r="L307" s="75">
        <f t="shared" si="9"/>
        <v>-2.0999999999999999E-3</v>
      </c>
      <c r="M307" s="3">
        <f>FVSCHEDULE(1,L307:$L$395)</f>
        <v>1.4784428340000721</v>
      </c>
    </row>
    <row r="308" spans="1:13" ht="11.25" customHeight="1" thickBot="1">
      <c r="A308" s="68"/>
      <c r="B308" s="69" t="s">
        <v>13</v>
      </c>
      <c r="C308" s="70">
        <v>5100.6099999999997</v>
      </c>
      <c r="D308" s="70">
        <v>0.15</v>
      </c>
      <c r="E308" s="70">
        <v>0.39</v>
      </c>
      <c r="F308" s="70">
        <v>1.1100000000000001</v>
      </c>
      <c r="G308" s="70">
        <v>3.75</v>
      </c>
      <c r="H308" s="71">
        <v>3.75</v>
      </c>
      <c r="I308" s="38"/>
      <c r="J308" s="1">
        <v>43435</v>
      </c>
      <c r="K308" s="4">
        <f t="shared" si="8"/>
        <v>0.15</v>
      </c>
      <c r="L308" s="75">
        <f t="shared" si="9"/>
        <v>1.5E-3</v>
      </c>
      <c r="M308" s="3">
        <f>FVSCHEDULE(1,L308:$L$395)</f>
        <v>1.4815540976050399</v>
      </c>
    </row>
    <row r="309" spans="1:13" ht="15.75" thickTop="1">
      <c r="A309" s="67">
        <v>2019</v>
      </c>
      <c r="B309" s="46" t="s">
        <v>2</v>
      </c>
      <c r="C309" s="63">
        <v>5116.93</v>
      </c>
      <c r="D309" s="63">
        <v>0.32</v>
      </c>
      <c r="E309" s="63">
        <v>0.26</v>
      </c>
      <c r="F309" s="63">
        <v>1.1000000000000001</v>
      </c>
      <c r="G309" s="63">
        <v>0.32</v>
      </c>
      <c r="H309" s="64">
        <v>3.78</v>
      </c>
      <c r="I309" s="38"/>
      <c r="J309" s="1">
        <v>43466</v>
      </c>
      <c r="K309" s="4">
        <f t="shared" si="8"/>
        <v>0.32</v>
      </c>
      <c r="L309" s="75">
        <f t="shared" si="9"/>
        <v>3.2000000000000002E-3</v>
      </c>
      <c r="M309" s="3">
        <f>FVSCHEDULE(1,L309:$L$395)</f>
        <v>1.4793350949625979</v>
      </c>
    </row>
    <row r="310" spans="1:13" ht="15">
      <c r="A310" s="67"/>
      <c r="B310" s="46" t="s">
        <v>3</v>
      </c>
      <c r="C310" s="63">
        <v>5138.93</v>
      </c>
      <c r="D310" s="63">
        <v>0.43</v>
      </c>
      <c r="E310" s="63">
        <v>0.9</v>
      </c>
      <c r="F310" s="63">
        <v>1.63</v>
      </c>
      <c r="G310" s="63">
        <v>0.75</v>
      </c>
      <c r="H310" s="64">
        <v>3.89</v>
      </c>
      <c r="I310" s="38"/>
      <c r="J310" s="1">
        <v>43497</v>
      </c>
      <c r="K310" s="4">
        <f t="shared" si="8"/>
        <v>0.43</v>
      </c>
      <c r="L310" s="75">
        <f t="shared" si="9"/>
        <v>4.3E-3</v>
      </c>
      <c r="M310" s="3">
        <f>FVSCHEDULE(1,L310:$L$395)</f>
        <v>1.474616322729863</v>
      </c>
    </row>
    <row r="311" spans="1:13" ht="15">
      <c r="A311" s="29"/>
      <c r="B311" s="66" t="s">
        <v>4</v>
      </c>
      <c r="C311" s="63">
        <v>5177.47</v>
      </c>
      <c r="D311" s="63">
        <v>0.75</v>
      </c>
      <c r="E311" s="63">
        <v>1.51</v>
      </c>
      <c r="F311" s="63">
        <v>1.9</v>
      </c>
      <c r="G311" s="63">
        <v>1.51</v>
      </c>
      <c r="H311" s="64">
        <v>4.58</v>
      </c>
      <c r="I311" s="38"/>
      <c r="J311" s="1">
        <v>43525</v>
      </c>
      <c r="K311" s="4">
        <f t="shared" si="8"/>
        <v>0.75</v>
      </c>
      <c r="L311" s="75">
        <f t="shared" si="9"/>
        <v>7.4999999999999997E-3</v>
      </c>
      <c r="M311" s="3">
        <f>FVSCHEDULE(1,L311:$L$395)</f>
        <v>1.4683026214575943</v>
      </c>
    </row>
    <row r="312" spans="1:13" ht="15">
      <c r="A312" s="29"/>
      <c r="B312" s="66" t="s">
        <v>5</v>
      </c>
      <c r="C312" s="63">
        <v>5206.9799999999996</v>
      </c>
      <c r="D312" s="63">
        <v>0.56999999999999995</v>
      </c>
      <c r="E312" s="63">
        <v>1.76</v>
      </c>
      <c r="F312" s="63">
        <v>2.02</v>
      </c>
      <c r="G312" s="63">
        <v>2.09</v>
      </c>
      <c r="H312" s="64">
        <v>4.9400000000000004</v>
      </c>
      <c r="I312" s="38"/>
      <c r="J312" s="1">
        <v>43556</v>
      </c>
      <c r="K312" s="4">
        <f t="shared" si="8"/>
        <v>0.56999999999999995</v>
      </c>
      <c r="L312" s="75">
        <f t="shared" si="9"/>
        <v>5.6999999999999993E-3</v>
      </c>
      <c r="M312" s="3">
        <f>FVSCHEDULE(1,L312:$L$395)</f>
        <v>1.4573723289901679</v>
      </c>
    </row>
    <row r="313" spans="1:13" ht="15">
      <c r="A313" s="29"/>
      <c r="B313" s="66" t="s">
        <v>6</v>
      </c>
      <c r="C313" s="63">
        <v>5213.75</v>
      </c>
      <c r="D313" s="63">
        <v>0.13</v>
      </c>
      <c r="E313" s="63">
        <v>1.46</v>
      </c>
      <c r="F313" s="63">
        <v>2.37</v>
      </c>
      <c r="G313" s="63">
        <v>2.2200000000000002</v>
      </c>
      <c r="H313" s="63">
        <v>4.66</v>
      </c>
      <c r="I313" s="47"/>
      <c r="J313" s="1">
        <v>43586</v>
      </c>
      <c r="K313" s="4">
        <f t="shared" si="8"/>
        <v>0.13</v>
      </c>
      <c r="L313" s="75">
        <f t="shared" si="9"/>
        <v>1.2999999999999999E-3</v>
      </c>
      <c r="M313" s="3">
        <f>FVSCHEDULE(1,L313:$L$395)</f>
        <v>1.4491123883764232</v>
      </c>
    </row>
    <row r="314" spans="1:13" ht="15">
      <c r="A314" s="29"/>
      <c r="B314" s="66" t="s">
        <v>7</v>
      </c>
      <c r="C314" s="63">
        <v>5214.2700000000004</v>
      </c>
      <c r="D314" s="63">
        <v>0.01</v>
      </c>
      <c r="E314" s="63">
        <v>0.71</v>
      </c>
      <c r="F314" s="63">
        <v>2.23</v>
      </c>
      <c r="G314" s="63">
        <v>2.23</v>
      </c>
      <c r="H314" s="63">
        <v>3.37</v>
      </c>
      <c r="I314" s="47"/>
      <c r="J314" s="1">
        <v>43617</v>
      </c>
      <c r="K314" s="4">
        <f t="shared" si="8"/>
        <v>0.01</v>
      </c>
      <c r="L314" s="75">
        <f t="shared" si="9"/>
        <v>1E-4</v>
      </c>
      <c r="M314" s="3">
        <f>FVSCHEDULE(1,L314:$L$395)</f>
        <v>1.4472309880919032</v>
      </c>
    </row>
    <row r="315" spans="1:13" ht="15">
      <c r="A315" s="29"/>
      <c r="B315" s="66" t="s">
        <v>8</v>
      </c>
      <c r="C315" s="63">
        <v>5224.18</v>
      </c>
      <c r="D315" s="63">
        <v>0.19</v>
      </c>
      <c r="E315" s="63">
        <v>0.33</v>
      </c>
      <c r="F315" s="63">
        <v>2.1</v>
      </c>
      <c r="G315" s="63">
        <v>2.42</v>
      </c>
      <c r="H315" s="63">
        <v>3.22</v>
      </c>
      <c r="I315" s="47"/>
      <c r="J315" s="1">
        <v>43647</v>
      </c>
      <c r="K315" s="4">
        <f t="shared" si="8"/>
        <v>0.19</v>
      </c>
      <c r="L315" s="75">
        <f t="shared" si="9"/>
        <v>1.9E-3</v>
      </c>
      <c r="M315" s="3">
        <f>FVSCHEDULE(1,L315:$L$395)</f>
        <v>1.4470862794639561</v>
      </c>
    </row>
    <row r="316" spans="1:13" ht="15">
      <c r="A316" s="29"/>
      <c r="B316" s="66" t="s">
        <v>9</v>
      </c>
      <c r="C316" s="63">
        <v>5229.93</v>
      </c>
      <c r="D316" s="63">
        <v>0.11</v>
      </c>
      <c r="E316" s="63">
        <v>0.31</v>
      </c>
      <c r="F316" s="63">
        <v>1.77</v>
      </c>
      <c r="G316" s="63">
        <v>2.54</v>
      </c>
      <c r="H316" s="63">
        <v>3.43</v>
      </c>
      <c r="I316" s="47"/>
      <c r="J316" s="1">
        <v>43678</v>
      </c>
      <c r="K316" s="4">
        <f t="shared" si="8"/>
        <v>0.11</v>
      </c>
      <c r="L316" s="75">
        <f t="shared" si="9"/>
        <v>1.1000000000000001E-3</v>
      </c>
      <c r="M316" s="3">
        <f>FVSCHEDULE(1,L316:$L$395)</f>
        <v>1.4443420296077021</v>
      </c>
    </row>
    <row r="317" spans="1:13" ht="15">
      <c r="A317" s="29"/>
      <c r="B317" s="66" t="s">
        <v>10</v>
      </c>
      <c r="C317" s="63">
        <v>5227.84</v>
      </c>
      <c r="D317" s="63">
        <v>-0.04</v>
      </c>
      <c r="E317" s="63">
        <v>0.26</v>
      </c>
      <c r="F317" s="63">
        <v>0.97</v>
      </c>
      <c r="G317" s="63">
        <v>2.4900000000000002</v>
      </c>
      <c r="H317" s="63">
        <v>2.89</v>
      </c>
      <c r="I317" s="47"/>
      <c r="J317" s="1">
        <v>43709</v>
      </c>
      <c r="K317" s="4">
        <f t="shared" si="8"/>
        <v>-0.04</v>
      </c>
      <c r="L317" s="75">
        <f t="shared" si="9"/>
        <v>-4.0000000000000002E-4</v>
      </c>
      <c r="M317" s="3">
        <f>FVSCHEDULE(1,L317:$L$395)</f>
        <v>1.4427549991086837</v>
      </c>
    </row>
    <row r="318" spans="1:13" ht="15">
      <c r="A318" s="29"/>
      <c r="B318" s="66" t="s">
        <v>11</v>
      </c>
      <c r="C318" s="63">
        <v>5233.07</v>
      </c>
      <c r="D318" s="63">
        <v>0.1</v>
      </c>
      <c r="E318" s="63">
        <v>0.17</v>
      </c>
      <c r="F318" s="63">
        <v>0.5</v>
      </c>
      <c r="G318" s="63">
        <v>2.6</v>
      </c>
      <c r="H318" s="63">
        <v>2.54</v>
      </c>
      <c r="I318" s="47"/>
      <c r="J318" s="1">
        <v>43739</v>
      </c>
      <c r="K318" s="4">
        <f t="shared" si="8"/>
        <v>0.1</v>
      </c>
      <c r="L318" s="75">
        <f t="shared" si="9"/>
        <v>1E-3</v>
      </c>
      <c r="M318" s="3">
        <f>FVSCHEDULE(1,L318:$L$395)</f>
        <v>1.4433323320414988</v>
      </c>
    </row>
    <row r="319" spans="1:13" ht="15">
      <c r="A319" s="29"/>
      <c r="B319" s="66" t="s">
        <v>12</v>
      </c>
      <c r="C319" s="63">
        <v>5259.76</v>
      </c>
      <c r="D319" s="63">
        <v>0.51</v>
      </c>
      <c r="E319" s="63">
        <v>0.56999999999999995</v>
      </c>
      <c r="F319" s="63">
        <v>0.88</v>
      </c>
      <c r="G319" s="63">
        <v>3.12</v>
      </c>
      <c r="H319" s="63">
        <v>3.27</v>
      </c>
      <c r="I319" s="47"/>
      <c r="J319" s="1">
        <v>43770</v>
      </c>
      <c r="K319" s="4">
        <f t="shared" si="8"/>
        <v>0.51</v>
      </c>
      <c r="L319" s="75">
        <f t="shared" si="9"/>
        <v>5.1000000000000004E-3</v>
      </c>
      <c r="M319" s="3">
        <f>FVSCHEDULE(1,L319:$L$395)</f>
        <v>1.4418904415998981</v>
      </c>
    </row>
    <row r="320" spans="1:13" ht="15">
      <c r="A320" s="29"/>
      <c r="B320" s="66" t="s">
        <v>13</v>
      </c>
      <c r="C320" s="63">
        <v>5320.25</v>
      </c>
      <c r="D320" s="63">
        <v>1.1499999999999999</v>
      </c>
      <c r="E320" s="63">
        <v>1.77</v>
      </c>
      <c r="F320" s="63">
        <v>2.0299999999999998</v>
      </c>
      <c r="G320" s="63">
        <v>4.3099999999999996</v>
      </c>
      <c r="H320" s="63">
        <v>4.3099999999999996</v>
      </c>
      <c r="I320" s="47"/>
      <c r="J320" s="1">
        <v>43800</v>
      </c>
      <c r="K320" s="4">
        <f t="shared" si="8"/>
        <v>1.1499999999999999</v>
      </c>
      <c r="L320" s="75">
        <f t="shared" si="9"/>
        <v>1.15E-2</v>
      </c>
      <c r="M320" s="3">
        <f>FVSCHEDULE(1,L320:$L$395)</f>
        <v>1.4345741136204353</v>
      </c>
    </row>
    <row r="321" spans="1:13" ht="15">
      <c r="A321" s="67">
        <v>2020</v>
      </c>
      <c r="B321" s="46" t="s">
        <v>2</v>
      </c>
      <c r="C321" s="63">
        <v>5331.42</v>
      </c>
      <c r="D321" s="63">
        <v>0.21</v>
      </c>
      <c r="E321" s="63">
        <v>1.88</v>
      </c>
      <c r="F321" s="63">
        <v>2.0499999999999998</v>
      </c>
      <c r="G321" s="63">
        <v>0.21</v>
      </c>
      <c r="H321" s="63">
        <v>4.1900000000000004</v>
      </c>
      <c r="I321" s="47"/>
      <c r="J321" s="1">
        <v>43831</v>
      </c>
      <c r="K321" s="4">
        <f t="shared" si="8"/>
        <v>0.21</v>
      </c>
      <c r="L321" s="75">
        <f t="shared" si="9"/>
        <v>2.0999999999999999E-3</v>
      </c>
      <c r="M321" s="3">
        <f>FVSCHEDULE(1,L321:$L$395)</f>
        <v>1.4182640767379489</v>
      </c>
    </row>
    <row r="322" spans="1:13" ht="15">
      <c r="A322" s="29"/>
      <c r="B322" s="66" t="s">
        <v>3</v>
      </c>
      <c r="C322" s="63">
        <v>5344.75</v>
      </c>
      <c r="D322" s="63">
        <v>0.25</v>
      </c>
      <c r="E322" s="63">
        <v>1.62</v>
      </c>
      <c r="F322" s="63">
        <v>2.2000000000000002</v>
      </c>
      <c r="G322" s="63">
        <v>0.46</v>
      </c>
      <c r="H322" s="63">
        <v>4.01</v>
      </c>
      <c r="I322" s="47"/>
      <c r="J322" s="1">
        <v>43862</v>
      </c>
      <c r="K322" s="4">
        <f t="shared" si="8"/>
        <v>0.25</v>
      </c>
      <c r="L322" s="75">
        <f t="shared" si="9"/>
        <v>2.5000000000000001E-3</v>
      </c>
      <c r="M322" s="3">
        <f>FVSCHEDULE(1,L322:$L$395)</f>
        <v>1.4152919636143584</v>
      </c>
    </row>
    <row r="323" spans="1:13" ht="15">
      <c r="A323" s="29"/>
      <c r="B323" s="66" t="s">
        <v>4</v>
      </c>
      <c r="C323" s="63">
        <v>5348.49</v>
      </c>
      <c r="D323" s="63">
        <v>7.0000000000000007E-2</v>
      </c>
      <c r="E323" s="63">
        <v>0.53</v>
      </c>
      <c r="F323" s="63">
        <v>2.31</v>
      </c>
      <c r="G323" s="63">
        <v>0.53</v>
      </c>
      <c r="H323" s="63">
        <v>3.3</v>
      </c>
      <c r="I323" s="47"/>
      <c r="J323" s="1">
        <v>43891</v>
      </c>
      <c r="K323" s="4">
        <f t="shared" si="8"/>
        <v>7.0000000000000007E-2</v>
      </c>
      <c r="L323" s="75">
        <f t="shared" si="9"/>
        <v>7.000000000000001E-4</v>
      </c>
      <c r="M323" s="3">
        <f>FVSCHEDULE(1,L323:$L$395)</f>
        <v>1.4117625572213046</v>
      </c>
    </row>
    <row r="324" spans="1:13" ht="15">
      <c r="A324" s="29"/>
      <c r="B324" s="66" t="s">
        <v>5</v>
      </c>
      <c r="C324" s="63">
        <v>5331.91</v>
      </c>
      <c r="D324" s="63">
        <v>-0.31</v>
      </c>
      <c r="E324" s="63">
        <v>0.01</v>
      </c>
      <c r="F324" s="63">
        <v>1.89</v>
      </c>
      <c r="G324" s="63">
        <v>0.22</v>
      </c>
      <c r="H324" s="63">
        <v>2.4</v>
      </c>
      <c r="I324" s="47"/>
      <c r="J324" s="1">
        <v>43922</v>
      </c>
      <c r="K324" s="4">
        <f t="shared" si="8"/>
        <v>-0.31</v>
      </c>
      <c r="L324" s="75">
        <f t="shared" si="9"/>
        <v>-3.0999999999999999E-3</v>
      </c>
      <c r="M324" s="3">
        <f>FVSCHEDULE(1,L324:$L$395)</f>
        <v>1.4107750147110081</v>
      </c>
    </row>
    <row r="325" spans="1:13" ht="15">
      <c r="A325" s="67"/>
      <c r="B325" s="46" t="s">
        <v>6</v>
      </c>
      <c r="C325" s="63">
        <v>5311.65</v>
      </c>
      <c r="D325" s="63">
        <v>-0.38</v>
      </c>
      <c r="E325" s="63">
        <v>-0.62</v>
      </c>
      <c r="F325" s="63">
        <v>0.99</v>
      </c>
      <c r="G325" s="63">
        <v>-0.16</v>
      </c>
      <c r="H325" s="63">
        <v>1.88</v>
      </c>
      <c r="I325" s="47"/>
      <c r="J325" s="1">
        <v>43952</v>
      </c>
      <c r="K325" s="4">
        <f t="shared" si="8"/>
        <v>-0.38</v>
      </c>
      <c r="L325" s="75">
        <f t="shared" si="9"/>
        <v>-3.8E-3</v>
      </c>
      <c r="M325" s="3">
        <f>FVSCHEDULE(1,L325:$L$395)</f>
        <v>1.4151620169635948</v>
      </c>
    </row>
    <row r="326" spans="1:13" ht="15">
      <c r="A326" s="29"/>
      <c r="B326" s="66" t="s">
        <v>7</v>
      </c>
      <c r="C326" s="63">
        <v>5325.46</v>
      </c>
      <c r="D326" s="63">
        <v>0.26</v>
      </c>
      <c r="E326" s="63">
        <v>-0.43</v>
      </c>
      <c r="F326" s="63">
        <v>0.1</v>
      </c>
      <c r="G326" s="63">
        <v>0.1</v>
      </c>
      <c r="H326" s="63">
        <v>2.13</v>
      </c>
      <c r="I326" s="47"/>
      <c r="J326" s="1">
        <v>43983</v>
      </c>
      <c r="K326" s="4">
        <f t="shared" si="8"/>
        <v>0.26</v>
      </c>
      <c r="L326" s="75">
        <f t="shared" si="9"/>
        <v>2.5999999999999999E-3</v>
      </c>
      <c r="M326" s="3">
        <f>FVSCHEDULE(1,L326:$L$395)</f>
        <v>1.4205601455165571</v>
      </c>
    </row>
    <row r="327" spans="1:13" ht="15">
      <c r="A327" s="29"/>
      <c r="B327" s="66" t="s">
        <v>8</v>
      </c>
      <c r="C327" s="63">
        <v>5344.63</v>
      </c>
      <c r="D327" s="63">
        <v>0.36</v>
      </c>
      <c r="E327" s="63">
        <v>0.24</v>
      </c>
      <c r="F327" s="63">
        <v>0.25</v>
      </c>
      <c r="G327" s="63">
        <v>0.46</v>
      </c>
      <c r="H327" s="63">
        <v>2.31</v>
      </c>
      <c r="I327" s="47"/>
      <c r="J327" s="1">
        <v>44013</v>
      </c>
      <c r="K327" s="4">
        <f t="shared" si="8"/>
        <v>0.36</v>
      </c>
      <c r="L327" s="75">
        <f t="shared" si="9"/>
        <v>3.5999999999999999E-3</v>
      </c>
      <c r="M327" s="3">
        <f>FVSCHEDULE(1,L327:$L$395)</f>
        <v>1.4168762672217814</v>
      </c>
    </row>
    <row r="328" spans="1:13" ht="15">
      <c r="A328" s="29"/>
      <c r="B328" s="66" t="s">
        <v>9</v>
      </c>
      <c r="C328" s="63">
        <v>5357.46</v>
      </c>
      <c r="D328" s="63">
        <v>0.24</v>
      </c>
      <c r="E328" s="63">
        <v>0.86</v>
      </c>
      <c r="F328" s="63">
        <v>0.24</v>
      </c>
      <c r="G328" s="63">
        <v>0.7</v>
      </c>
      <c r="H328" s="63">
        <v>2.44</v>
      </c>
      <c r="I328" s="47"/>
      <c r="J328" s="1">
        <v>44044</v>
      </c>
      <c r="K328" s="4">
        <f t="shared" si="8"/>
        <v>0.24</v>
      </c>
      <c r="L328" s="75">
        <f t="shared" si="9"/>
        <v>2.3999999999999998E-3</v>
      </c>
      <c r="M328" s="3">
        <f>FVSCHEDULE(1,L328:$L$395)</f>
        <v>1.4117938095075542</v>
      </c>
    </row>
    <row r="329" spans="1:13" ht="15">
      <c r="A329" s="29"/>
      <c r="B329" s="66" t="s">
        <v>10</v>
      </c>
      <c r="C329" s="63">
        <v>5391.75</v>
      </c>
      <c r="D329" s="63">
        <v>0.64</v>
      </c>
      <c r="E329" s="63">
        <v>1.24</v>
      </c>
      <c r="F329" s="63">
        <v>0.81</v>
      </c>
      <c r="G329" s="63">
        <v>1.34</v>
      </c>
      <c r="H329" s="63">
        <v>3.14</v>
      </c>
      <c r="I329" s="47"/>
      <c r="J329" s="1">
        <v>44075</v>
      </c>
      <c r="K329" s="4">
        <f t="shared" si="8"/>
        <v>0.64</v>
      </c>
      <c r="L329" s="75">
        <f t="shared" si="9"/>
        <v>6.4000000000000003E-3</v>
      </c>
      <c r="M329" s="3">
        <f>FVSCHEDULE(1,L329:$L$395)</f>
        <v>1.4084136168271688</v>
      </c>
    </row>
    <row r="330" spans="1:13" ht="15">
      <c r="A330" s="67"/>
      <c r="B330" s="46" t="s">
        <v>11</v>
      </c>
      <c r="C330" s="63">
        <v>5438.12</v>
      </c>
      <c r="D330" s="63">
        <v>0.86</v>
      </c>
      <c r="E330" s="63">
        <v>1.75</v>
      </c>
      <c r="F330" s="63">
        <v>1.99</v>
      </c>
      <c r="G330" s="63">
        <v>2.2200000000000002</v>
      </c>
      <c r="H330" s="63">
        <v>3.92</v>
      </c>
      <c r="I330" s="47"/>
      <c r="J330" s="1">
        <v>44105</v>
      </c>
      <c r="K330" s="4">
        <f t="shared" si="8"/>
        <v>0.86</v>
      </c>
      <c r="L330" s="75">
        <f t="shared" si="9"/>
        <v>8.6E-3</v>
      </c>
      <c r="M330" s="3">
        <f>FVSCHEDULE(1,L330:$L$395)</f>
        <v>1.3994570914419406</v>
      </c>
    </row>
    <row r="331" spans="1:13" ht="15">
      <c r="A331" s="29"/>
      <c r="B331" s="66" t="s">
        <v>12</v>
      </c>
      <c r="C331" s="63">
        <v>5486.52</v>
      </c>
      <c r="D331" s="63">
        <v>0.89</v>
      </c>
      <c r="E331" s="63">
        <v>2.41</v>
      </c>
      <c r="F331" s="63">
        <v>3.29</v>
      </c>
      <c r="G331" s="63">
        <v>3.13</v>
      </c>
      <c r="H331" s="63">
        <v>4.3099999999999996</v>
      </c>
      <c r="I331" s="47"/>
      <c r="J331" s="1">
        <v>44136</v>
      </c>
      <c r="K331" s="4">
        <f t="shared" si="8"/>
        <v>0.89</v>
      </c>
      <c r="L331" s="75">
        <f t="shared" si="9"/>
        <v>8.8999999999999999E-3</v>
      </c>
      <c r="M331" s="3">
        <f>FVSCHEDULE(1,L331:$L$395)</f>
        <v>1.3875243817588141</v>
      </c>
    </row>
    <row r="332" spans="1:13" ht="15">
      <c r="A332" s="29"/>
      <c r="B332" s="66" t="s">
        <v>13</v>
      </c>
      <c r="C332" s="63">
        <v>5560.59</v>
      </c>
      <c r="D332" s="63">
        <v>1.35</v>
      </c>
      <c r="E332" s="63">
        <v>3.13</v>
      </c>
      <c r="F332" s="63">
        <v>4.42</v>
      </c>
      <c r="G332" s="63">
        <v>4.5199999999999996</v>
      </c>
      <c r="H332" s="63">
        <v>4.5199999999999996</v>
      </c>
      <c r="I332" s="47"/>
      <c r="J332" s="1">
        <v>44166</v>
      </c>
      <c r="K332" s="4">
        <f t="shared" si="8"/>
        <v>1.35</v>
      </c>
      <c r="L332" s="75">
        <f t="shared" si="9"/>
        <v>1.3500000000000002E-2</v>
      </c>
      <c r="M332" s="3">
        <f>FVSCHEDULE(1,L332:$L$395)</f>
        <v>1.375284351034608</v>
      </c>
    </row>
    <row r="333" spans="1:13" ht="15">
      <c r="A333" s="67">
        <v>2021</v>
      </c>
      <c r="B333" s="46" t="s">
        <v>2</v>
      </c>
      <c r="C333" s="63">
        <v>5574.49</v>
      </c>
      <c r="D333" s="63">
        <v>0.25</v>
      </c>
      <c r="E333" s="63">
        <v>2.5099999999999998</v>
      </c>
      <c r="F333" s="63">
        <v>4.3</v>
      </c>
      <c r="G333" s="63">
        <v>0.25</v>
      </c>
      <c r="H333" s="63">
        <v>4.5599999999999996</v>
      </c>
      <c r="I333" s="47"/>
      <c r="J333" s="1">
        <v>44197</v>
      </c>
      <c r="K333" s="4">
        <f t="shared" si="8"/>
        <v>0.25</v>
      </c>
      <c r="L333" s="75">
        <f t="shared" si="9"/>
        <v>2.5000000000000001E-3</v>
      </c>
      <c r="M333" s="3">
        <f>FVSCHEDULE(1,L333:$L$395)</f>
        <v>1.3569653192250679</v>
      </c>
    </row>
    <row r="334" spans="1:13" ht="15">
      <c r="A334" s="67"/>
      <c r="B334" s="46" t="s">
        <v>3</v>
      </c>
      <c r="C334" s="63">
        <v>5622.43</v>
      </c>
      <c r="D334" s="63">
        <v>0.86</v>
      </c>
      <c r="E334" s="63">
        <v>2.48</v>
      </c>
      <c r="F334" s="63">
        <v>4.95</v>
      </c>
      <c r="G334" s="63">
        <v>1.1100000000000001</v>
      </c>
      <c r="H334" s="63">
        <v>5.2</v>
      </c>
      <c r="I334" s="47"/>
      <c r="J334" s="1">
        <v>44228</v>
      </c>
      <c r="K334" s="4">
        <f t="shared" si="8"/>
        <v>0.86</v>
      </c>
      <c r="L334" s="75">
        <f t="shared" si="9"/>
        <v>8.6E-3</v>
      </c>
      <c r="M334" s="3">
        <f>FVSCHEDULE(1,L334:$L$395)</f>
        <v>1.3535813658105416</v>
      </c>
    </row>
    <row r="335" spans="1:13" ht="15">
      <c r="A335" s="67"/>
      <c r="B335" s="46" t="s">
        <v>4</v>
      </c>
      <c r="C335" s="63">
        <v>5674.72</v>
      </c>
      <c r="D335" s="63">
        <v>0.93</v>
      </c>
      <c r="E335" s="63">
        <v>2.0499999999999998</v>
      </c>
      <c r="F335" s="63">
        <v>5.25</v>
      </c>
      <c r="G335" s="63">
        <v>2.0499999999999998</v>
      </c>
      <c r="H335" s="63">
        <v>6.1</v>
      </c>
      <c r="I335" s="47"/>
      <c r="J335" s="1">
        <v>44256</v>
      </c>
      <c r="K335" s="4">
        <f t="shared" si="8"/>
        <v>0.93</v>
      </c>
      <c r="L335" s="75">
        <f t="shared" si="9"/>
        <v>9.300000000000001E-3</v>
      </c>
      <c r="M335" s="3">
        <f>FVSCHEDULE(1,L335:$L$395)</f>
        <v>1.3420398233299056</v>
      </c>
    </row>
    <row r="336" spans="1:13" ht="15">
      <c r="A336" s="67"/>
      <c r="B336" s="46" t="s">
        <v>5</v>
      </c>
      <c r="C336" s="63">
        <v>5692.31</v>
      </c>
      <c r="D336" s="63">
        <v>0.31</v>
      </c>
      <c r="E336" s="63">
        <v>2.11</v>
      </c>
      <c r="F336" s="63">
        <v>4.67</v>
      </c>
      <c r="G336" s="63">
        <v>2.37</v>
      </c>
      <c r="H336" s="63">
        <v>6.76</v>
      </c>
      <c r="I336" s="47"/>
      <c r="J336" s="1">
        <v>44287</v>
      </c>
      <c r="K336" s="4">
        <f t="shared" ref="K336:K361" si="10">D336</f>
        <v>0.31</v>
      </c>
      <c r="L336" s="75">
        <f t="shared" ref="L336:L366" si="11">K336/100</f>
        <v>3.0999999999999999E-3</v>
      </c>
      <c r="M336" s="3">
        <f>FVSCHEDULE(1,L336:$L$395)</f>
        <v>1.3296738564647823</v>
      </c>
    </row>
    <row r="337" spans="1:13" ht="15">
      <c r="A337" s="67"/>
      <c r="B337" s="46" t="s">
        <v>6</v>
      </c>
      <c r="C337" s="63">
        <v>5739.56</v>
      </c>
      <c r="D337" s="63">
        <v>0.83</v>
      </c>
      <c r="E337" s="63">
        <v>2.08</v>
      </c>
      <c r="F337" s="63">
        <v>4.6100000000000003</v>
      </c>
      <c r="G337" s="63">
        <v>3.22</v>
      </c>
      <c r="H337" s="63">
        <v>8.06</v>
      </c>
      <c r="I337" s="47"/>
      <c r="J337" s="1">
        <v>44317</v>
      </c>
      <c r="K337" s="4">
        <f t="shared" si="10"/>
        <v>0.83</v>
      </c>
      <c r="L337" s="75">
        <f t="shared" si="11"/>
        <v>8.3000000000000001E-3</v>
      </c>
      <c r="M337" s="3">
        <f>FVSCHEDULE(1,L337:$L$395)</f>
        <v>1.3255646061856066</v>
      </c>
    </row>
    <row r="338" spans="1:13" ht="15">
      <c r="A338" s="29"/>
      <c r="B338" s="66" t="s">
        <v>7</v>
      </c>
      <c r="C338" s="63">
        <v>5769.98</v>
      </c>
      <c r="D338" s="63">
        <v>0.53</v>
      </c>
      <c r="E338" s="63">
        <v>1.68</v>
      </c>
      <c r="F338" s="63">
        <v>3.77</v>
      </c>
      <c r="G338" s="63">
        <v>3.77</v>
      </c>
      <c r="H338" s="63">
        <v>8.35</v>
      </c>
      <c r="I338" s="47"/>
      <c r="J338" s="1">
        <v>44348</v>
      </c>
      <c r="K338" s="4">
        <f t="shared" si="10"/>
        <v>0.53</v>
      </c>
      <c r="L338" s="75">
        <f t="shared" si="11"/>
        <v>5.3E-3</v>
      </c>
      <c r="M338" s="3">
        <f>FVSCHEDULE(1,L338:$L$395)</f>
        <v>1.3146529863985006</v>
      </c>
    </row>
    <row r="339" spans="1:13" ht="15">
      <c r="A339" s="29"/>
      <c r="B339" s="66" t="s">
        <v>8</v>
      </c>
      <c r="C339" s="63">
        <v>5825.37</v>
      </c>
      <c r="D339" s="63">
        <v>0.96</v>
      </c>
      <c r="E339" s="63">
        <v>2.34</v>
      </c>
      <c r="F339" s="63">
        <v>4.5</v>
      </c>
      <c r="G339" s="63">
        <v>4.76</v>
      </c>
      <c r="H339" s="63">
        <v>8.99</v>
      </c>
      <c r="I339" s="47"/>
      <c r="J339" s="1">
        <v>44378</v>
      </c>
      <c r="K339" s="4">
        <f t="shared" si="10"/>
        <v>0.96</v>
      </c>
      <c r="L339" s="75">
        <f t="shared" si="11"/>
        <v>9.5999999999999992E-3</v>
      </c>
      <c r="M339" s="3">
        <f>FVSCHEDULE(1,L339:$L$395)</f>
        <v>1.3077220594832379</v>
      </c>
    </row>
    <row r="340" spans="1:13" ht="15">
      <c r="A340" s="29"/>
      <c r="B340" s="66" t="s">
        <v>9</v>
      </c>
      <c r="C340" s="63">
        <v>5876.05</v>
      </c>
      <c r="D340" s="63">
        <v>0.87</v>
      </c>
      <c r="E340" s="63">
        <v>2.38</v>
      </c>
      <c r="F340" s="63">
        <v>4.51</v>
      </c>
      <c r="G340" s="63">
        <v>5.67</v>
      </c>
      <c r="H340" s="63">
        <v>9.68</v>
      </c>
      <c r="I340" s="47"/>
      <c r="J340" s="1">
        <v>44409</v>
      </c>
      <c r="K340" s="4">
        <f t="shared" si="10"/>
        <v>0.87</v>
      </c>
      <c r="L340" s="75">
        <f t="shared" si="11"/>
        <v>8.6999999999999994E-3</v>
      </c>
      <c r="M340" s="3">
        <f>FVSCHEDULE(1,L340:$L$395)</f>
        <v>1.2952873013898953</v>
      </c>
    </row>
    <row r="341" spans="1:13" ht="15">
      <c r="A341" s="67"/>
      <c r="B341" s="46" t="s">
        <v>10</v>
      </c>
      <c r="C341" s="63">
        <v>5944.21</v>
      </c>
      <c r="D341" s="63">
        <v>1.1599999999999999</v>
      </c>
      <c r="E341" s="63">
        <v>3.02</v>
      </c>
      <c r="F341" s="63">
        <v>4.75</v>
      </c>
      <c r="G341" s="63">
        <v>6.9</v>
      </c>
      <c r="H341" s="63">
        <v>10.25</v>
      </c>
      <c r="I341" s="47"/>
      <c r="J341" s="1">
        <v>44440</v>
      </c>
      <c r="K341" s="4">
        <f t="shared" si="10"/>
        <v>1.1599999999999999</v>
      </c>
      <c r="L341" s="75">
        <f t="shared" si="11"/>
        <v>1.1599999999999999E-2</v>
      </c>
      <c r="M341" s="3">
        <f>FVSCHEDULE(1,L341:$L$395)</f>
        <v>1.2841154965697374</v>
      </c>
    </row>
    <row r="342" spans="1:13" ht="15">
      <c r="A342" s="29"/>
      <c r="B342" s="66" t="s">
        <v>11</v>
      </c>
      <c r="C342" s="63">
        <v>6018.51</v>
      </c>
      <c r="D342" s="63">
        <v>1.25</v>
      </c>
      <c r="E342" s="63">
        <v>3.32</v>
      </c>
      <c r="F342" s="63">
        <v>5.73</v>
      </c>
      <c r="G342" s="63">
        <v>8.24</v>
      </c>
      <c r="H342" s="63">
        <v>10.67</v>
      </c>
      <c r="I342" s="47"/>
      <c r="J342" s="1">
        <v>44470</v>
      </c>
      <c r="K342" s="4">
        <f t="shared" si="10"/>
        <v>1.25</v>
      </c>
      <c r="L342" s="75">
        <f t="shared" si="11"/>
        <v>1.2500000000000001E-2</v>
      </c>
      <c r="M342" s="3">
        <f>FVSCHEDULE(1,L342:$L$395)</f>
        <v>1.2693905660040907</v>
      </c>
    </row>
    <row r="343" spans="1:13" ht="15">
      <c r="A343" s="67"/>
      <c r="B343" s="46" t="s">
        <v>12</v>
      </c>
      <c r="C343" s="63">
        <v>6075.69</v>
      </c>
      <c r="D343" s="63">
        <v>0.95</v>
      </c>
      <c r="E343" s="63">
        <v>3.4</v>
      </c>
      <c r="F343" s="63">
        <v>5.86</v>
      </c>
      <c r="G343" s="63">
        <v>9.26</v>
      </c>
      <c r="H343" s="63">
        <v>10.74</v>
      </c>
      <c r="I343" s="47"/>
      <c r="J343" s="1">
        <v>44501</v>
      </c>
      <c r="K343" s="4">
        <f t="shared" si="10"/>
        <v>0.95</v>
      </c>
      <c r="L343" s="75">
        <f t="shared" si="11"/>
        <v>9.4999999999999998E-3</v>
      </c>
      <c r="M343" s="3">
        <f>FVSCHEDULE(1,L343:$L$395)</f>
        <v>1.2537190775349043</v>
      </c>
    </row>
    <row r="344" spans="1:13" ht="15">
      <c r="A344" s="67"/>
      <c r="B344" s="46" t="s">
        <v>13</v>
      </c>
      <c r="C344" s="63">
        <v>6120.04</v>
      </c>
      <c r="D344" s="63">
        <v>0.73</v>
      </c>
      <c r="E344" s="63">
        <v>2.96</v>
      </c>
      <c r="F344" s="63">
        <v>6.07</v>
      </c>
      <c r="G344" s="63">
        <v>10.06</v>
      </c>
      <c r="H344" s="63">
        <v>10.06</v>
      </c>
      <c r="I344" s="47"/>
      <c r="J344" s="1">
        <v>44531</v>
      </c>
      <c r="K344" s="4">
        <f t="shared" si="10"/>
        <v>0.73</v>
      </c>
      <c r="L344" s="75">
        <f t="shared" si="11"/>
        <v>7.3000000000000001E-3</v>
      </c>
      <c r="M344" s="3">
        <f>FVSCHEDULE(1,L344:$L$395)</f>
        <v>1.2419208296531994</v>
      </c>
    </row>
    <row r="345" spans="1:13" ht="15">
      <c r="A345" s="67">
        <v>2022</v>
      </c>
      <c r="B345" s="46" t="s">
        <v>2</v>
      </c>
      <c r="C345" s="63">
        <v>6153.09</v>
      </c>
      <c r="D345" s="63">
        <v>0.54</v>
      </c>
      <c r="E345" s="63">
        <v>2.2400000000000002</v>
      </c>
      <c r="F345" s="63">
        <v>5.63</v>
      </c>
      <c r="G345" s="63">
        <v>0.54</v>
      </c>
      <c r="H345" s="63">
        <v>10.38</v>
      </c>
      <c r="I345" s="47"/>
      <c r="J345" s="1">
        <v>44562</v>
      </c>
      <c r="K345" s="4">
        <f t="shared" si="10"/>
        <v>0.54</v>
      </c>
      <c r="L345" s="75">
        <f t="shared" si="11"/>
        <v>5.4000000000000003E-3</v>
      </c>
      <c r="M345" s="3">
        <f>FVSCHEDULE(1,L345:$L$395)</f>
        <v>1.2329205099307048</v>
      </c>
    </row>
    <row r="346" spans="1:13" ht="15">
      <c r="A346" s="29"/>
      <c r="B346" s="66" t="s">
        <v>3</v>
      </c>
      <c r="C346" s="63">
        <v>6215.24</v>
      </c>
      <c r="D346" s="63">
        <v>1.01</v>
      </c>
      <c r="E346" s="63">
        <v>2.2999999999999998</v>
      </c>
      <c r="F346" s="63">
        <v>5.77</v>
      </c>
      <c r="G346" s="63">
        <v>1.56</v>
      </c>
      <c r="H346" s="63">
        <v>10.54</v>
      </c>
      <c r="I346" s="47"/>
      <c r="J346" s="1">
        <v>44593</v>
      </c>
      <c r="K346" s="4">
        <f t="shared" si="10"/>
        <v>1.01</v>
      </c>
      <c r="L346" s="75">
        <f t="shared" si="11"/>
        <v>1.01E-2</v>
      </c>
      <c r="M346" s="3">
        <f>FVSCHEDULE(1,L346:$L$395)</f>
        <v>1.2262984980412817</v>
      </c>
    </row>
    <row r="347" spans="1:13" ht="15">
      <c r="A347" s="67"/>
      <c r="B347" s="46" t="s">
        <v>4</v>
      </c>
      <c r="C347" s="63">
        <v>6315.93</v>
      </c>
      <c r="D347" s="63">
        <v>1.62</v>
      </c>
      <c r="E347" s="63">
        <v>3.2</v>
      </c>
      <c r="F347" s="63">
        <v>6.25</v>
      </c>
      <c r="G347" s="63">
        <v>3.2</v>
      </c>
      <c r="H347" s="63">
        <v>11.3</v>
      </c>
      <c r="I347" s="47"/>
      <c r="J347" s="1">
        <v>44621</v>
      </c>
      <c r="K347" s="4">
        <f t="shared" si="10"/>
        <v>1.62</v>
      </c>
      <c r="L347" s="75">
        <f t="shared" si="11"/>
        <v>1.6200000000000003E-2</v>
      </c>
      <c r="M347" s="3">
        <f>FVSCHEDULE(1,L347:$L$395)</f>
        <v>1.2140367270975965</v>
      </c>
    </row>
    <row r="348" spans="1:13" ht="15">
      <c r="A348" s="67"/>
      <c r="B348" s="46" t="s">
        <v>5</v>
      </c>
      <c r="C348" s="63">
        <v>6382.88</v>
      </c>
      <c r="D348" s="63">
        <v>1.06</v>
      </c>
      <c r="E348" s="63">
        <v>3.73</v>
      </c>
      <c r="F348" s="63">
        <v>6.05</v>
      </c>
      <c r="G348" s="63">
        <v>4.29</v>
      </c>
      <c r="H348" s="63">
        <v>12.13</v>
      </c>
      <c r="I348" s="47"/>
      <c r="J348" s="1">
        <v>44652</v>
      </c>
      <c r="K348" s="4">
        <f t="shared" si="10"/>
        <v>1.06</v>
      </c>
      <c r="L348" s="75">
        <f t="shared" si="11"/>
        <v>1.06E-2</v>
      </c>
      <c r="M348" s="3">
        <f>FVSCHEDULE(1,L348:$L$395)</f>
        <v>1.1946828646896246</v>
      </c>
    </row>
    <row r="349" spans="1:13" ht="15">
      <c r="A349" s="67"/>
      <c r="B349" s="46" t="s">
        <v>6</v>
      </c>
      <c r="C349" s="63">
        <v>6412.88</v>
      </c>
      <c r="D349" s="63">
        <v>0.47</v>
      </c>
      <c r="E349" s="63">
        <v>3.18</v>
      </c>
      <c r="F349" s="63">
        <v>5.55</v>
      </c>
      <c r="G349" s="63">
        <v>4.78</v>
      </c>
      <c r="H349" s="63">
        <v>11.73</v>
      </c>
      <c r="I349" s="47"/>
      <c r="J349" s="1">
        <v>44682</v>
      </c>
      <c r="K349" s="4">
        <f t="shared" si="10"/>
        <v>0.47</v>
      </c>
      <c r="L349" s="75">
        <f t="shared" si="11"/>
        <v>4.6999999999999993E-3</v>
      </c>
      <c r="M349" s="3">
        <f>FVSCHEDULE(1,L349:$L$395)</f>
        <v>1.1821520529285816</v>
      </c>
    </row>
    <row r="350" spans="1:13" ht="15">
      <c r="A350" s="29"/>
      <c r="B350" s="66" t="s">
        <v>7</v>
      </c>
      <c r="C350" s="63">
        <v>6455.85</v>
      </c>
      <c r="D350" s="63">
        <v>0.67</v>
      </c>
      <c r="E350" s="63">
        <v>2.2200000000000002</v>
      </c>
      <c r="F350" s="63">
        <v>5.49</v>
      </c>
      <c r="G350" s="63">
        <v>5.49</v>
      </c>
      <c r="H350" s="63">
        <v>11.89</v>
      </c>
      <c r="I350" s="47"/>
      <c r="J350" s="1">
        <v>44713</v>
      </c>
      <c r="K350" s="4">
        <f t="shared" si="10"/>
        <v>0.67</v>
      </c>
      <c r="L350" s="75">
        <f t="shared" si="11"/>
        <v>6.7000000000000002E-3</v>
      </c>
      <c r="M350" s="3">
        <f>FVSCHEDULE(1,L350:$L$395)</f>
        <v>1.1766219298582477</v>
      </c>
    </row>
    <row r="351" spans="1:13" ht="15">
      <c r="A351" s="29"/>
      <c r="B351" s="66" t="s">
        <v>8</v>
      </c>
      <c r="C351" s="63">
        <v>6411.95</v>
      </c>
      <c r="D351" s="63">
        <v>-0.68</v>
      </c>
      <c r="E351" s="63">
        <v>0.46</v>
      </c>
      <c r="F351" s="63">
        <v>4.21</v>
      </c>
      <c r="G351" s="63">
        <v>4.7699999999999996</v>
      </c>
      <c r="H351" s="63">
        <v>10.07</v>
      </c>
      <c r="I351" s="47"/>
      <c r="J351" s="1">
        <v>44743</v>
      </c>
      <c r="K351" s="4">
        <f t="shared" si="10"/>
        <v>-0.68</v>
      </c>
      <c r="L351" s="75">
        <f t="shared" si="11"/>
        <v>-6.8000000000000005E-3</v>
      </c>
      <c r="M351" s="3">
        <f>FVSCHEDULE(1,L351:$L$395)</f>
        <v>1.1687910299575326</v>
      </c>
    </row>
    <row r="352" spans="1:13" ht="15">
      <c r="A352" s="29"/>
      <c r="B352" s="66" t="s">
        <v>9</v>
      </c>
      <c r="C352" s="63">
        <v>6388.87</v>
      </c>
      <c r="D352" s="63">
        <v>-0.36</v>
      </c>
      <c r="E352" s="63">
        <v>-0.37</v>
      </c>
      <c r="F352" s="63">
        <v>2.79</v>
      </c>
      <c r="G352" s="63">
        <v>4.3899999999999997</v>
      </c>
      <c r="H352" s="63">
        <v>8.73</v>
      </c>
      <c r="I352" s="47"/>
      <c r="J352" s="1">
        <v>44774</v>
      </c>
      <c r="K352" s="4">
        <f t="shared" si="10"/>
        <v>-0.36</v>
      </c>
      <c r="L352" s="75">
        <f t="shared" si="11"/>
        <v>-3.5999999999999999E-3</v>
      </c>
      <c r="M352" s="3">
        <f>FVSCHEDULE(1,L352:$L$395)</f>
        <v>1.1767932238799157</v>
      </c>
    </row>
    <row r="353" spans="1:13" ht="15">
      <c r="A353" s="29"/>
      <c r="B353" s="66" t="s">
        <v>10</v>
      </c>
      <c r="C353" s="63">
        <v>6370.34</v>
      </c>
      <c r="D353" s="63">
        <v>-0.28999999999999998</v>
      </c>
      <c r="E353" s="63">
        <v>-1.32</v>
      </c>
      <c r="F353" s="63">
        <v>0.86</v>
      </c>
      <c r="G353" s="63">
        <v>4.09</v>
      </c>
      <c r="H353" s="63">
        <v>7.17</v>
      </c>
      <c r="I353" s="47"/>
      <c r="J353" s="1">
        <v>44805</v>
      </c>
      <c r="K353" s="4">
        <f t="shared" si="10"/>
        <v>-0.28999999999999998</v>
      </c>
      <c r="L353" s="75">
        <f t="shared" si="11"/>
        <v>-2.8999999999999998E-3</v>
      </c>
      <c r="M353" s="3">
        <f>FVSCHEDULE(1,L353:$L$395)</f>
        <v>1.1810449858288992</v>
      </c>
    </row>
    <row r="354" spans="1:13" ht="15">
      <c r="A354" s="29"/>
      <c r="B354" s="66" t="s">
        <v>11</v>
      </c>
      <c r="C354" s="63">
        <v>6407.93</v>
      </c>
      <c r="D354" s="63">
        <v>0.59</v>
      </c>
      <c r="E354" s="63">
        <v>-0.06</v>
      </c>
      <c r="F354" s="63">
        <v>0.39</v>
      </c>
      <c r="G354" s="63">
        <v>4.7</v>
      </c>
      <c r="H354" s="63">
        <v>6.47</v>
      </c>
      <c r="I354" s="47"/>
      <c r="J354" s="1">
        <v>44835</v>
      </c>
      <c r="K354" s="4">
        <f t="shared" si="10"/>
        <v>0.59</v>
      </c>
      <c r="L354" s="75">
        <f t="shared" si="11"/>
        <v>5.8999999999999999E-3</v>
      </c>
      <c r="M354" s="3">
        <f>FVSCHEDULE(1,L354:$L$395)</f>
        <v>1.1844799777644177</v>
      </c>
    </row>
    <row r="355" spans="1:13" ht="15">
      <c r="A355" s="67"/>
      <c r="B355" s="72" t="s">
        <v>12</v>
      </c>
      <c r="C355" s="63">
        <v>6434.2</v>
      </c>
      <c r="D355" s="63">
        <v>0.41</v>
      </c>
      <c r="E355" s="63">
        <v>0.71</v>
      </c>
      <c r="F355" s="63">
        <v>0.33</v>
      </c>
      <c r="G355" s="63">
        <v>5.13</v>
      </c>
      <c r="H355" s="63">
        <v>5.9</v>
      </c>
      <c r="I355" s="47"/>
      <c r="J355" s="1">
        <v>44866</v>
      </c>
      <c r="K355" s="4">
        <f t="shared" si="10"/>
        <v>0.41</v>
      </c>
      <c r="L355" s="75">
        <f t="shared" si="11"/>
        <v>4.0999999999999995E-3</v>
      </c>
      <c r="M355" s="3">
        <f>FVSCHEDULE(1,L355:$L$395)</f>
        <v>1.1775325358031785</v>
      </c>
    </row>
    <row r="356" spans="1:13" ht="15">
      <c r="A356" s="67"/>
      <c r="B356" s="46" t="s">
        <v>13</v>
      </c>
      <c r="C356" s="63">
        <v>6474.09</v>
      </c>
      <c r="D356" s="63">
        <v>0.62</v>
      </c>
      <c r="E356" s="63">
        <v>1.63</v>
      </c>
      <c r="F356" s="63">
        <v>0.28000000000000003</v>
      </c>
      <c r="G356" s="63">
        <v>5.79</v>
      </c>
      <c r="H356" s="63">
        <v>5.79</v>
      </c>
      <c r="I356" s="47"/>
      <c r="J356" s="1">
        <v>44896</v>
      </c>
      <c r="K356" s="4">
        <f t="shared" si="10"/>
        <v>0.62</v>
      </c>
      <c r="L356" s="75">
        <f t="shared" si="11"/>
        <v>6.1999999999999998E-3</v>
      </c>
      <c r="M356" s="3">
        <f>FVSCHEDULE(1,L356:$L$395)</f>
        <v>1.1727243659029754</v>
      </c>
    </row>
    <row r="357" spans="1:13" ht="15">
      <c r="A357" s="67">
        <v>2023</v>
      </c>
      <c r="B357" s="46" t="s">
        <v>2</v>
      </c>
      <c r="C357" s="63">
        <v>6508.4</v>
      </c>
      <c r="D357" s="63">
        <v>0.53</v>
      </c>
      <c r="E357" s="63">
        <v>1.57</v>
      </c>
      <c r="F357" s="63">
        <v>1.5</v>
      </c>
      <c r="G357" s="63">
        <v>0.53</v>
      </c>
      <c r="H357" s="63">
        <v>5.77</v>
      </c>
      <c r="I357" s="47"/>
      <c r="J357" s="1">
        <v>44927</v>
      </c>
      <c r="K357" s="4">
        <f t="shared" si="10"/>
        <v>0.53</v>
      </c>
      <c r="L357" s="75">
        <f t="shared" si="11"/>
        <v>5.3E-3</v>
      </c>
      <c r="M357" s="3">
        <f>FVSCHEDULE(1,L357:$L$395)</f>
        <v>1.165498276588129</v>
      </c>
    </row>
    <row r="358" spans="1:13" ht="15">
      <c r="A358" s="67"/>
      <c r="B358" s="46" t="s">
        <v>3</v>
      </c>
      <c r="C358" s="63">
        <v>6563.07</v>
      </c>
      <c r="D358" s="63">
        <v>0.84</v>
      </c>
      <c r="E358" s="63">
        <v>2</v>
      </c>
      <c r="F358" s="63">
        <v>2.73</v>
      </c>
      <c r="G358" s="63">
        <v>1.37</v>
      </c>
      <c r="H358" s="63">
        <v>5.6</v>
      </c>
      <c r="I358" s="47"/>
      <c r="J358" s="1">
        <v>44958</v>
      </c>
      <c r="K358" s="4">
        <f t="shared" si="10"/>
        <v>0.84</v>
      </c>
      <c r="L358" s="75">
        <f t="shared" si="11"/>
        <v>8.3999999999999995E-3</v>
      </c>
      <c r="M358" s="3">
        <f>FVSCHEDULE(1,L358:$L$395)</f>
        <v>1.1593537019677003</v>
      </c>
    </row>
    <row r="359" spans="1:13" ht="15">
      <c r="A359" s="29"/>
      <c r="B359" s="66" t="s">
        <v>4</v>
      </c>
      <c r="C359" s="63">
        <v>6609.67</v>
      </c>
      <c r="D359" s="63">
        <v>0.71</v>
      </c>
      <c r="E359" s="63">
        <v>2.09</v>
      </c>
      <c r="F359" s="63">
        <v>3.76</v>
      </c>
      <c r="G359" s="63">
        <v>2.09</v>
      </c>
      <c r="H359" s="63">
        <v>4.6500000000000004</v>
      </c>
      <c r="I359" s="47"/>
      <c r="J359" s="1">
        <v>44986</v>
      </c>
      <c r="K359" s="4">
        <f t="shared" si="10"/>
        <v>0.71</v>
      </c>
      <c r="L359" s="75">
        <f t="shared" si="11"/>
        <v>7.0999999999999995E-3</v>
      </c>
      <c r="M359" s="3">
        <f>FVSCHEDULE(1,L359:$L$395)</f>
        <v>1.1496962534388144</v>
      </c>
    </row>
    <row r="360" spans="1:13" ht="15">
      <c r="A360" s="29"/>
      <c r="B360" s="66" t="s">
        <v>5</v>
      </c>
      <c r="C360" s="63">
        <v>6649.99</v>
      </c>
      <c r="D360" s="63">
        <v>0.61</v>
      </c>
      <c r="E360" s="63">
        <v>2.1800000000000002</v>
      </c>
      <c r="F360" s="63">
        <v>3.78</v>
      </c>
      <c r="G360" s="63">
        <v>2.72</v>
      </c>
      <c r="H360" s="63">
        <v>4.18</v>
      </c>
      <c r="I360" s="47"/>
      <c r="J360" s="1">
        <v>45017</v>
      </c>
      <c r="K360" s="4">
        <f t="shared" si="10"/>
        <v>0.61</v>
      </c>
      <c r="L360" s="75">
        <f t="shared" si="11"/>
        <v>6.0999999999999995E-3</v>
      </c>
      <c r="M360" s="3">
        <f>FVSCHEDULE(1,L360:$L$395)</f>
        <v>1.1415909576395733</v>
      </c>
    </row>
    <row r="361" spans="1:13" ht="15">
      <c r="A361" s="29"/>
      <c r="B361" s="66" t="s">
        <v>6</v>
      </c>
      <c r="C361" s="63">
        <v>6665.28</v>
      </c>
      <c r="D361" s="63">
        <v>0.23</v>
      </c>
      <c r="E361" s="63">
        <v>1.56</v>
      </c>
      <c r="F361" s="63">
        <v>3.59</v>
      </c>
      <c r="G361" s="63">
        <v>2.95</v>
      </c>
      <c r="H361" s="63">
        <v>3.94</v>
      </c>
      <c r="I361" s="47"/>
      <c r="J361" s="1">
        <v>45047</v>
      </c>
      <c r="K361" s="4">
        <f t="shared" si="10"/>
        <v>0.23</v>
      </c>
      <c r="L361" s="75">
        <f t="shared" si="11"/>
        <v>2.3E-3</v>
      </c>
      <c r="M361" s="3">
        <f>FVSCHEDULE(1,L361:$L$395)</f>
        <v>1.1346694738490937</v>
      </c>
    </row>
    <row r="362" spans="1:13" ht="15">
      <c r="A362" s="29"/>
      <c r="B362" s="66" t="s">
        <v>7</v>
      </c>
      <c r="C362" s="63">
        <v>6659.95</v>
      </c>
      <c r="D362" s="63">
        <v>-0.08</v>
      </c>
      <c r="E362" s="63">
        <v>0.76</v>
      </c>
      <c r="F362" s="63">
        <v>2.87</v>
      </c>
      <c r="G362" s="63">
        <v>2.87</v>
      </c>
      <c r="H362" s="63">
        <v>3.16</v>
      </c>
      <c r="I362" s="47"/>
      <c r="J362" s="1">
        <v>45078</v>
      </c>
      <c r="K362" s="4">
        <f>D362</f>
        <v>-0.08</v>
      </c>
      <c r="L362" s="75">
        <f t="shared" si="11"/>
        <v>-8.0000000000000004E-4</v>
      </c>
      <c r="M362" s="3">
        <f>FVSCHEDULE(1,L362:$L$395)</f>
        <v>1.1320657226869137</v>
      </c>
    </row>
    <row r="363" spans="1:13" ht="15">
      <c r="A363" s="29"/>
      <c r="B363" s="66" t="s">
        <v>8</v>
      </c>
      <c r="C363" s="63">
        <v>6667.94</v>
      </c>
      <c r="D363" s="63">
        <v>0.12</v>
      </c>
      <c r="E363" s="63">
        <v>0.27</v>
      </c>
      <c r="F363" s="63">
        <v>2.4500000000000002</v>
      </c>
      <c r="G363" s="63">
        <v>2.99</v>
      </c>
      <c r="H363" s="63">
        <v>3.99</v>
      </c>
      <c r="I363" s="47"/>
      <c r="J363" s="1">
        <v>45108</v>
      </c>
      <c r="K363" s="4">
        <f t="shared" ref="K363:K366" si="12">D363</f>
        <v>0.12</v>
      </c>
      <c r="L363" s="75">
        <f t="shared" si="11"/>
        <v>1.1999999999999999E-3</v>
      </c>
      <c r="M363" s="3">
        <f>FVSCHEDULE(1,L363:$L$395)</f>
        <v>1.1329721003672082</v>
      </c>
    </row>
    <row r="364" spans="1:13" ht="15">
      <c r="A364" s="29"/>
      <c r="B364" s="66" t="s">
        <v>9</v>
      </c>
      <c r="C364" s="63">
        <v>6683.28</v>
      </c>
      <c r="D364" s="63">
        <v>0.23</v>
      </c>
      <c r="E364" s="63">
        <v>0.27</v>
      </c>
      <c r="F364" s="63">
        <v>1.83</v>
      </c>
      <c r="G364" s="63">
        <v>3.23</v>
      </c>
      <c r="H364" s="63">
        <v>4.6100000000000003</v>
      </c>
      <c r="I364" s="47"/>
      <c r="J364" s="1">
        <v>45139</v>
      </c>
      <c r="K364" s="4">
        <f t="shared" si="12"/>
        <v>0.23</v>
      </c>
      <c r="L364" s="75">
        <f t="shared" si="11"/>
        <v>2.3E-3</v>
      </c>
      <c r="M364" s="3">
        <f>FVSCHEDULE(1,L364:$L$395)</f>
        <v>1.1316141633711629</v>
      </c>
    </row>
    <row r="365" spans="1:13" ht="15">
      <c r="A365" s="29"/>
      <c r="B365" s="66" t="s">
        <v>10</v>
      </c>
      <c r="C365" s="63">
        <v>6700.66</v>
      </c>
      <c r="D365" s="63">
        <v>0.26</v>
      </c>
      <c r="E365" s="63">
        <v>0.61</v>
      </c>
      <c r="F365" s="63">
        <v>1.38</v>
      </c>
      <c r="G365" s="63">
        <v>3.5</v>
      </c>
      <c r="H365" s="63">
        <v>5.19</v>
      </c>
      <c r="I365" s="47"/>
      <c r="J365" s="1">
        <v>45170</v>
      </c>
      <c r="K365" s="4">
        <f t="shared" si="12"/>
        <v>0.26</v>
      </c>
      <c r="L365" s="75">
        <f t="shared" si="11"/>
        <v>2.5999999999999999E-3</v>
      </c>
      <c r="M365" s="3">
        <f>FVSCHEDULE(1,L365:$L$395)</f>
        <v>1.1290174232975778</v>
      </c>
    </row>
    <row r="366" spans="1:13" ht="15">
      <c r="A366" s="29"/>
      <c r="B366" s="66" t="s">
        <v>11</v>
      </c>
      <c r="C366" s="63">
        <v>6716.74</v>
      </c>
      <c r="D366" s="63">
        <v>0.24</v>
      </c>
      <c r="E366" s="63">
        <v>0.73</v>
      </c>
      <c r="F366" s="63">
        <v>1</v>
      </c>
      <c r="G366" s="63">
        <v>3.75</v>
      </c>
      <c r="H366" s="63">
        <v>4.82</v>
      </c>
      <c r="I366" s="47"/>
      <c r="J366" s="1">
        <v>45200</v>
      </c>
      <c r="K366" s="4">
        <f t="shared" si="12"/>
        <v>0.24</v>
      </c>
      <c r="L366" s="75">
        <f t="shared" si="11"/>
        <v>2.3999999999999998E-3</v>
      </c>
      <c r="M366" s="3">
        <f>FVSCHEDULE(1,L366:$L$395)</f>
        <v>1.1260895903626349</v>
      </c>
    </row>
    <row r="367" spans="1:13" ht="15">
      <c r="A367" s="29"/>
      <c r="B367" s="66" t="s">
        <v>12</v>
      </c>
      <c r="C367" s="63">
        <v>6735.55</v>
      </c>
      <c r="D367" s="63">
        <v>0.28000000000000003</v>
      </c>
      <c r="E367" s="63">
        <v>0.78</v>
      </c>
      <c r="F367" s="63">
        <v>1.05</v>
      </c>
      <c r="G367" s="63">
        <v>4.04</v>
      </c>
      <c r="H367" s="63">
        <v>4.68</v>
      </c>
      <c r="I367" s="47"/>
      <c r="J367" s="1">
        <v>45231</v>
      </c>
      <c r="K367" s="4">
        <f t="shared" ref="K367:K376" si="13">D367</f>
        <v>0.28000000000000003</v>
      </c>
      <c r="L367" s="75">
        <f t="shared" ref="L367:L380" si="14">K367/100</f>
        <v>2.8000000000000004E-3</v>
      </c>
      <c r="M367" s="3">
        <f>FVSCHEDULE(1,L367:$L$395)</f>
        <v>1.1233934460920145</v>
      </c>
    </row>
    <row r="368" spans="1:13" ht="15">
      <c r="A368" s="29"/>
      <c r="B368" s="66" t="s">
        <v>13</v>
      </c>
      <c r="C368" s="63">
        <v>6773.27</v>
      </c>
      <c r="D368" s="63">
        <v>0.56000000000000005</v>
      </c>
      <c r="E368" s="63">
        <v>1.08</v>
      </c>
      <c r="F368" s="63">
        <v>1.7</v>
      </c>
      <c r="G368" s="63">
        <v>4.62</v>
      </c>
      <c r="H368" s="63">
        <v>4.62</v>
      </c>
      <c r="I368" s="47"/>
      <c r="J368" s="1">
        <v>45261</v>
      </c>
      <c r="K368" s="4">
        <f t="shared" si="13"/>
        <v>0.56000000000000005</v>
      </c>
      <c r="L368" s="75">
        <f t="shared" si="14"/>
        <v>5.6000000000000008E-3</v>
      </c>
      <c r="M368" s="3">
        <f>FVSCHEDULE(1,L368:$L$395)</f>
        <v>1.1202567272556989</v>
      </c>
    </row>
    <row r="369" spans="1:13" ht="15">
      <c r="A369" s="29">
        <v>2024</v>
      </c>
      <c r="B369" s="66" t="s">
        <v>2</v>
      </c>
      <c r="C369" s="63">
        <v>6801.72</v>
      </c>
      <c r="D369" s="63">
        <v>0.42</v>
      </c>
      <c r="E369" s="63">
        <v>1.27</v>
      </c>
      <c r="F369" s="63">
        <v>2.0099999999999998</v>
      </c>
      <c r="G369" s="63">
        <v>0.42</v>
      </c>
      <c r="H369" s="63">
        <v>4.51</v>
      </c>
      <c r="I369" s="47"/>
      <c r="J369" s="1">
        <v>45292</v>
      </c>
      <c r="K369" s="4">
        <f t="shared" si="13"/>
        <v>0.42</v>
      </c>
      <c r="L369" s="75">
        <f t="shared" si="14"/>
        <v>4.1999999999999997E-3</v>
      </c>
      <c r="M369" s="3">
        <f>FVSCHEDULE(1,L369:$L$395)</f>
        <v>1.1140182251946082</v>
      </c>
    </row>
    <row r="370" spans="1:13" ht="15">
      <c r="A370" s="29"/>
      <c r="B370" s="66" t="s">
        <v>3</v>
      </c>
      <c r="C370" s="63">
        <v>6858.17</v>
      </c>
      <c r="D370" s="63">
        <v>0.83</v>
      </c>
      <c r="E370" s="63">
        <v>1.82</v>
      </c>
      <c r="F370" s="63">
        <v>2.62</v>
      </c>
      <c r="G370" s="63">
        <v>1.25</v>
      </c>
      <c r="H370" s="63">
        <v>4.5</v>
      </c>
      <c r="I370" s="47"/>
      <c r="J370" s="1">
        <v>45323</v>
      </c>
      <c r="K370" s="4">
        <f t="shared" si="13"/>
        <v>0.83</v>
      </c>
      <c r="L370" s="75">
        <f t="shared" si="14"/>
        <v>8.3000000000000001E-3</v>
      </c>
      <c r="M370" s="3">
        <f>FVSCHEDULE(1,L370:$L$395)</f>
        <v>1.1093589177401</v>
      </c>
    </row>
    <row r="371" spans="1:13" ht="15">
      <c r="A371" s="29"/>
      <c r="B371" s="66" t="s">
        <v>4</v>
      </c>
      <c r="C371" s="63">
        <v>6869.14</v>
      </c>
      <c r="D371" s="63">
        <v>0.16</v>
      </c>
      <c r="E371" s="63">
        <v>1.42</v>
      </c>
      <c r="F371" s="63">
        <v>2.5099999999999998</v>
      </c>
      <c r="G371" s="63">
        <v>1.42</v>
      </c>
      <c r="H371" s="63">
        <v>3.93</v>
      </c>
      <c r="I371" s="47"/>
      <c r="J371" s="1">
        <v>45352</v>
      </c>
      <c r="K371" s="4">
        <f t="shared" si="13"/>
        <v>0.16</v>
      </c>
      <c r="L371" s="75">
        <f t="shared" si="14"/>
        <v>1.6000000000000001E-3</v>
      </c>
      <c r="M371" s="3">
        <f>FVSCHEDULE(1,L371:$L$395)</f>
        <v>1.1002270333631854</v>
      </c>
    </row>
    <row r="372" spans="1:13" ht="15">
      <c r="A372" s="29"/>
      <c r="B372" s="66" t="s">
        <v>5</v>
      </c>
      <c r="C372" s="63">
        <v>6895.24</v>
      </c>
      <c r="D372" s="63">
        <v>0.38</v>
      </c>
      <c r="E372" s="63">
        <v>1.37</v>
      </c>
      <c r="F372" s="63">
        <v>2.66</v>
      </c>
      <c r="G372" s="63">
        <v>1.8</v>
      </c>
      <c r="H372" s="63">
        <v>3.69</v>
      </c>
      <c r="I372" s="47"/>
      <c r="J372" s="1">
        <v>45383</v>
      </c>
      <c r="K372" s="4">
        <f t="shared" si="13"/>
        <v>0.38</v>
      </c>
      <c r="L372" s="75">
        <f t="shared" si="14"/>
        <v>3.8E-3</v>
      </c>
      <c r="M372" s="3">
        <f>FVSCHEDULE(1,L372:$L$395)</f>
        <v>1.0984694821916792</v>
      </c>
    </row>
    <row r="373" spans="1:13" ht="15">
      <c r="A373" s="29"/>
      <c r="B373" s="66" t="s">
        <v>6</v>
      </c>
      <c r="C373" s="63">
        <v>6926.96</v>
      </c>
      <c r="D373" s="63">
        <v>0.46</v>
      </c>
      <c r="E373" s="63">
        <v>1</v>
      </c>
      <c r="F373" s="63">
        <v>2.84</v>
      </c>
      <c r="G373" s="63">
        <v>2.27</v>
      </c>
      <c r="H373" s="63">
        <v>3.93</v>
      </c>
      <c r="I373" s="47"/>
      <c r="J373" s="1">
        <v>45413</v>
      </c>
      <c r="K373" s="4">
        <f t="shared" si="13"/>
        <v>0.46</v>
      </c>
      <c r="L373" s="75">
        <f t="shared" si="14"/>
        <v>4.5999999999999999E-3</v>
      </c>
      <c r="M373" s="3">
        <f>FVSCHEDULE(1,L373:$L$395)</f>
        <v>1.0943111000116341</v>
      </c>
    </row>
    <row r="374" spans="1:13" ht="15">
      <c r="A374" s="29"/>
      <c r="B374" s="66" t="s">
        <v>7</v>
      </c>
      <c r="C374" s="63">
        <v>6941.51</v>
      </c>
      <c r="D374" s="63">
        <v>0.21</v>
      </c>
      <c r="E374" s="63">
        <v>1.05</v>
      </c>
      <c r="F374" s="63">
        <v>2.48</v>
      </c>
      <c r="G374" s="63">
        <v>2.48</v>
      </c>
      <c r="H374" s="63">
        <v>4.2300000000000004</v>
      </c>
      <c r="I374" s="47"/>
      <c r="J374" s="1">
        <v>45444</v>
      </c>
      <c r="K374" s="4">
        <f t="shared" si="13"/>
        <v>0.21</v>
      </c>
      <c r="L374" s="75">
        <f t="shared" si="14"/>
        <v>2.0999999999999999E-3</v>
      </c>
      <c r="M374" s="3">
        <f>FVSCHEDULE(1,L374:$L$395)</f>
        <v>1.0893003185463219</v>
      </c>
    </row>
    <row r="375" spans="1:13" ht="15">
      <c r="A375" s="29"/>
      <c r="B375" s="66" t="s">
        <v>8</v>
      </c>
      <c r="C375" s="63">
        <v>6967.89</v>
      </c>
      <c r="D375" s="63">
        <v>0.38</v>
      </c>
      <c r="E375" s="63">
        <v>1.05</v>
      </c>
      <c r="F375" s="63">
        <v>2.44</v>
      </c>
      <c r="G375" s="63">
        <v>2.87</v>
      </c>
      <c r="H375" s="63">
        <v>4.5</v>
      </c>
      <c r="I375" s="47"/>
      <c r="J375" s="1">
        <v>45474</v>
      </c>
      <c r="K375" s="4">
        <f t="shared" si="13"/>
        <v>0.38</v>
      </c>
      <c r="L375" s="75">
        <f t="shared" si="14"/>
        <v>3.8E-3</v>
      </c>
      <c r="M375" s="3">
        <f>FVSCHEDULE(1,L375:$L$395)</f>
        <v>1.087017581624909</v>
      </c>
    </row>
    <row r="376" spans="1:13" ht="15">
      <c r="A376" s="29"/>
      <c r="B376" s="66" t="s">
        <v>9</v>
      </c>
      <c r="C376" s="63">
        <v>6966.5</v>
      </c>
      <c r="D376" s="63">
        <v>-0.02</v>
      </c>
      <c r="E376" s="63">
        <v>0.56999999999999995</v>
      </c>
      <c r="F376" s="63">
        <v>1.58</v>
      </c>
      <c r="G376" s="63">
        <v>2.85</v>
      </c>
      <c r="H376" s="63">
        <v>4.24</v>
      </c>
      <c r="I376" s="47"/>
      <c r="J376" s="1">
        <v>45505</v>
      </c>
      <c r="K376" s="4">
        <f t="shared" si="13"/>
        <v>-0.02</v>
      </c>
      <c r="L376" s="75">
        <f t="shared" si="14"/>
        <v>-2.0000000000000001E-4</v>
      </c>
      <c r="M376" s="3">
        <f>FVSCHEDULE(1,L376:$L$395)</f>
        <v>1.0829025519275843</v>
      </c>
    </row>
    <row r="377" spans="1:13" ht="15">
      <c r="A377" s="29"/>
      <c r="B377" s="66" t="s">
        <v>10</v>
      </c>
      <c r="C377" s="63">
        <v>6997.15</v>
      </c>
      <c r="D377" s="63">
        <v>0.44</v>
      </c>
      <c r="E377" s="63">
        <v>0.8</v>
      </c>
      <c r="F377" s="63">
        <v>1.86</v>
      </c>
      <c r="G377" s="63">
        <v>3.31</v>
      </c>
      <c r="H377" s="63">
        <v>4.42</v>
      </c>
      <c r="I377" s="47"/>
      <c r="J377" s="1">
        <v>45536</v>
      </c>
      <c r="K377" s="4">
        <f t="shared" ref="K377:K380" si="15">D377</f>
        <v>0.44</v>
      </c>
      <c r="L377" s="75">
        <f t="shared" si="14"/>
        <v>4.4000000000000003E-3</v>
      </c>
      <c r="M377" s="3">
        <f>FVSCHEDULE(1,L377:$L$395)</f>
        <v>1.0831191757627374</v>
      </c>
    </row>
    <row r="378" spans="1:13" ht="15">
      <c r="A378" s="29"/>
      <c r="B378" s="66" t="s">
        <v>11</v>
      </c>
      <c r="C378" s="63">
        <v>7036.33</v>
      </c>
      <c r="D378" s="63">
        <v>0.56000000000000005</v>
      </c>
      <c r="E378" s="63">
        <v>0.98</v>
      </c>
      <c r="F378" s="63">
        <v>2.0499999999999998</v>
      </c>
      <c r="G378" s="63">
        <v>3.88</v>
      </c>
      <c r="H378" s="63">
        <v>4.76</v>
      </c>
      <c r="I378" s="47"/>
      <c r="J378" s="1">
        <v>45566</v>
      </c>
      <c r="K378" s="4">
        <f t="shared" si="15"/>
        <v>0.56000000000000005</v>
      </c>
      <c r="L378" s="75">
        <f t="shared" si="14"/>
        <v>5.6000000000000008E-3</v>
      </c>
      <c r="M378" s="3">
        <f>FVSCHEDULE(1,L378:$L$395)</f>
        <v>1.0783743287163849</v>
      </c>
    </row>
    <row r="379" spans="1:13" ht="15">
      <c r="A379" s="29"/>
      <c r="B379" s="66" t="s">
        <v>12</v>
      </c>
      <c r="C379" s="63">
        <v>7063.77</v>
      </c>
      <c r="D379" s="63">
        <v>0.39</v>
      </c>
      <c r="E379" s="63">
        <v>1.4</v>
      </c>
      <c r="F379" s="63">
        <v>1.98</v>
      </c>
      <c r="G379" s="63">
        <v>4.29</v>
      </c>
      <c r="H379" s="63">
        <v>4.87</v>
      </c>
      <c r="I379" s="47"/>
      <c r="J379" s="1">
        <v>45597</v>
      </c>
      <c r="K379" s="4">
        <f t="shared" si="15"/>
        <v>0.39</v>
      </c>
      <c r="L379" s="75">
        <f t="shared" si="14"/>
        <v>3.9000000000000003E-3</v>
      </c>
      <c r="M379" s="3">
        <f>FVSCHEDULE(1,L379:$L$395)</f>
        <v>1.0723690619693567</v>
      </c>
    </row>
    <row r="380" spans="1:13" ht="15">
      <c r="A380" s="29"/>
      <c r="B380" s="66" t="s">
        <v>13</v>
      </c>
      <c r="C380" s="63">
        <v>7100.5</v>
      </c>
      <c r="D380" s="63">
        <v>0.52</v>
      </c>
      <c r="E380" s="63">
        <v>1.48</v>
      </c>
      <c r="F380" s="63">
        <v>2.29</v>
      </c>
      <c r="G380" s="63">
        <v>4.83</v>
      </c>
      <c r="H380" s="63">
        <v>4.83</v>
      </c>
      <c r="I380" s="47"/>
      <c r="J380" s="1">
        <v>45627</v>
      </c>
      <c r="K380" s="4">
        <f t="shared" si="15"/>
        <v>0.52</v>
      </c>
      <c r="L380" s="75">
        <f t="shared" si="14"/>
        <v>5.1999999999999998E-3</v>
      </c>
      <c r="M380" s="3">
        <f>FVSCHEDULE(1,L380:$L$395)</f>
        <v>1.0682030699963707</v>
      </c>
    </row>
    <row r="381" spans="1:13" ht="15">
      <c r="A381" s="29">
        <v>2025</v>
      </c>
      <c r="B381" s="66" t="s">
        <v>2</v>
      </c>
      <c r="C381" s="63">
        <v>7111.86</v>
      </c>
      <c r="D381" s="63">
        <v>0.16</v>
      </c>
      <c r="E381" s="63">
        <v>1.07</v>
      </c>
      <c r="F381" s="63">
        <v>2.0699999999999998</v>
      </c>
      <c r="G381" s="63">
        <v>0.16</v>
      </c>
      <c r="H381" s="63">
        <v>4.5599999999999996</v>
      </c>
      <c r="I381" s="47"/>
      <c r="J381" s="1">
        <v>45658</v>
      </c>
      <c r="K381" s="4">
        <f t="shared" ref="K381:K383" si="16">D381</f>
        <v>0.16</v>
      </c>
      <c r="L381" s="75">
        <f t="shared" ref="L381:L383" si="17">K381/100</f>
        <v>1.6000000000000001E-3</v>
      </c>
      <c r="M381" s="3">
        <f>FVSCHEDULE(1,L381:$L$395)</f>
        <v>1.0626771488224942</v>
      </c>
    </row>
    <row r="382" spans="1:13" ht="15">
      <c r="A382" s="29"/>
      <c r="B382" s="66" t="s">
        <v>3</v>
      </c>
      <c r="C382" s="63">
        <v>7205.03</v>
      </c>
      <c r="D382" s="63">
        <v>1.31</v>
      </c>
      <c r="E382" s="63">
        <v>2</v>
      </c>
      <c r="F382" s="63">
        <v>3.42</v>
      </c>
      <c r="G382" s="63">
        <v>1.47</v>
      </c>
      <c r="H382" s="63">
        <v>5.0599999999999996</v>
      </c>
      <c r="I382" s="47"/>
      <c r="J382" s="1">
        <v>45689</v>
      </c>
      <c r="K382" s="4">
        <f t="shared" si="16"/>
        <v>1.31</v>
      </c>
      <c r="L382" s="75">
        <f t="shared" si="17"/>
        <v>1.3100000000000001E-2</v>
      </c>
      <c r="M382" s="3">
        <f>FVSCHEDULE(1,L382:$L$395)</f>
        <v>1.0609795814921059</v>
      </c>
    </row>
    <row r="383" spans="1:13" ht="15">
      <c r="A383" s="29"/>
      <c r="B383" s="66" t="s">
        <v>4</v>
      </c>
      <c r="C383" s="63">
        <v>7245.38</v>
      </c>
      <c r="D383" s="63">
        <v>0.56000000000000005</v>
      </c>
      <c r="E383" s="63">
        <v>2.04</v>
      </c>
      <c r="F383" s="63">
        <v>3.55</v>
      </c>
      <c r="G383" s="63">
        <v>2.04</v>
      </c>
      <c r="H383" s="63">
        <v>5.48</v>
      </c>
      <c r="I383" s="47"/>
      <c r="J383" s="1">
        <v>45717</v>
      </c>
      <c r="K383" s="4">
        <f t="shared" si="16"/>
        <v>0.56000000000000005</v>
      </c>
      <c r="L383" s="75">
        <f t="shared" si="17"/>
        <v>5.6000000000000008E-3</v>
      </c>
      <c r="M383" s="3">
        <f>FVSCHEDULE(1,L383:$L$395)</f>
        <v>1.0472604693437038</v>
      </c>
    </row>
    <row r="384" spans="1:13" ht="15">
      <c r="A384" s="29"/>
      <c r="B384" s="66" t="s">
        <v>5</v>
      </c>
      <c r="C384" s="63">
        <v>7276.54</v>
      </c>
      <c r="D384" s="63">
        <v>0.43</v>
      </c>
      <c r="E384" s="63">
        <v>2.3199999999999998</v>
      </c>
      <c r="F384" s="63">
        <v>3.41</v>
      </c>
      <c r="G384" s="63">
        <v>2.48</v>
      </c>
      <c r="H384" s="63">
        <v>5.53</v>
      </c>
      <c r="I384" s="47"/>
      <c r="J384" s="1">
        <v>45748</v>
      </c>
      <c r="K384" s="4">
        <f t="shared" ref="K384:K392" si="18">D384</f>
        <v>0.43</v>
      </c>
      <c r="L384" s="75">
        <f t="shared" ref="L384:L392" si="19">K384/100</f>
        <v>4.3E-3</v>
      </c>
      <c r="M384" s="3">
        <f>FVSCHEDULE(1,L384:$L$395)</f>
        <v>1.0414284699121956</v>
      </c>
    </row>
    <row r="385" spans="1:13" ht="15">
      <c r="A385" s="29"/>
      <c r="B385" s="66" t="s">
        <v>6</v>
      </c>
      <c r="C385" s="63">
        <v>7295.46</v>
      </c>
      <c r="D385" s="63">
        <v>0.26</v>
      </c>
      <c r="E385" s="63">
        <v>1.26</v>
      </c>
      <c r="F385" s="63">
        <v>3.28</v>
      </c>
      <c r="G385" s="63">
        <v>2.75</v>
      </c>
      <c r="H385" s="63">
        <v>5.32</v>
      </c>
      <c r="I385" s="47"/>
      <c r="J385" s="1">
        <v>45778</v>
      </c>
      <c r="K385" s="4">
        <f t="shared" si="18"/>
        <v>0.26</v>
      </c>
      <c r="L385" s="75">
        <f t="shared" si="19"/>
        <v>2.5999999999999999E-3</v>
      </c>
      <c r="M385" s="3">
        <f>FVSCHEDULE(1,L385:$L$395)</f>
        <v>1.0369695010576474</v>
      </c>
    </row>
    <row r="386" spans="1:13" ht="15">
      <c r="A386" s="29"/>
      <c r="B386" s="66" t="s">
        <v>7</v>
      </c>
      <c r="C386" s="63">
        <v>7312.97</v>
      </c>
      <c r="D386" s="63">
        <v>0.24</v>
      </c>
      <c r="E386" s="63">
        <v>0.93</v>
      </c>
      <c r="F386" s="63">
        <v>2.99</v>
      </c>
      <c r="G386" s="63">
        <v>2.99</v>
      </c>
      <c r="H386" s="63">
        <v>5.35</v>
      </c>
      <c r="I386" s="47"/>
      <c r="J386" s="1">
        <v>45809</v>
      </c>
      <c r="K386" s="4">
        <f t="shared" si="18"/>
        <v>0.24</v>
      </c>
      <c r="L386" s="75">
        <f t="shared" si="19"/>
        <v>2.3999999999999998E-3</v>
      </c>
      <c r="M386" s="3">
        <f>FVSCHEDULE(1,L386:$L$395)</f>
        <v>1.034280372090213</v>
      </c>
    </row>
    <row r="387" spans="1:13" ht="15">
      <c r="A387" s="29"/>
      <c r="B387" s="66" t="s">
        <v>8</v>
      </c>
      <c r="C387" s="63">
        <v>7331.98</v>
      </c>
      <c r="D387" s="63">
        <v>0.26</v>
      </c>
      <c r="E387" s="63">
        <v>0.76</v>
      </c>
      <c r="F387" s="63">
        <v>3.1</v>
      </c>
      <c r="G387" s="63">
        <v>3.26</v>
      </c>
      <c r="H387" s="63">
        <v>5.23</v>
      </c>
      <c r="I387" s="47"/>
      <c r="J387" s="1">
        <v>45839</v>
      </c>
      <c r="K387" s="4">
        <f t="shared" si="18"/>
        <v>0.26</v>
      </c>
      <c r="L387" s="75">
        <f t="shared" si="19"/>
        <v>2.5999999999999999E-3</v>
      </c>
      <c r="M387" s="3">
        <f>FVSCHEDULE(1,L387:$L$395)</f>
        <v>1.0318040423884807</v>
      </c>
    </row>
    <row r="388" spans="1:13" ht="15">
      <c r="A388" s="29"/>
      <c r="B388" s="66" t="s">
        <v>9</v>
      </c>
      <c r="C388" s="63">
        <v>7323.91</v>
      </c>
      <c r="D388" s="63">
        <v>-0.11</v>
      </c>
      <c r="E388" s="63">
        <v>0.39</v>
      </c>
      <c r="F388" s="63">
        <v>1.65</v>
      </c>
      <c r="G388" s="63">
        <v>3.15</v>
      </c>
      <c r="H388" s="63">
        <v>5.13</v>
      </c>
      <c r="I388" s="47"/>
      <c r="J388" s="1">
        <v>45870</v>
      </c>
      <c r="K388" s="4">
        <f t="shared" si="18"/>
        <v>-0.11</v>
      </c>
      <c r="L388" s="75">
        <f t="shared" si="19"/>
        <v>-1.1000000000000001E-3</v>
      </c>
      <c r="M388" s="3">
        <f>FVSCHEDULE(1,L388:$L$395)</f>
        <v>1.0291283087856384</v>
      </c>
    </row>
    <row r="389" spans="1:13" ht="15">
      <c r="A389" s="29"/>
      <c r="B389" s="66" t="s">
        <v>10</v>
      </c>
      <c r="C389" s="63">
        <v>7359.06</v>
      </c>
      <c r="D389" s="63">
        <v>0.48</v>
      </c>
      <c r="E389" s="63">
        <v>0.63</v>
      </c>
      <c r="F389" s="63">
        <v>1.57</v>
      </c>
      <c r="G389" s="63">
        <v>3.64</v>
      </c>
      <c r="H389" s="63">
        <v>5.17</v>
      </c>
      <c r="I389" s="47"/>
      <c r="J389" s="1">
        <v>45901</v>
      </c>
      <c r="K389" s="4">
        <f t="shared" si="18"/>
        <v>0.48</v>
      </c>
      <c r="L389" s="75">
        <f t="shared" si="19"/>
        <v>4.7999999999999996E-3</v>
      </c>
      <c r="M389" s="3">
        <f>FVSCHEDULE(1,L389:$L$395)</f>
        <v>1.0302615965418342</v>
      </c>
    </row>
    <row r="390" spans="1:13" ht="15">
      <c r="A390" s="29"/>
      <c r="B390" s="66" t="s">
        <v>11</v>
      </c>
      <c r="C390" s="63">
        <v>7365.68</v>
      </c>
      <c r="D390" s="63">
        <v>0.09</v>
      </c>
      <c r="E390" s="63">
        <v>0.46</v>
      </c>
      <c r="F390" s="63">
        <v>1.23</v>
      </c>
      <c r="G390" s="63">
        <v>3.73</v>
      </c>
      <c r="H390" s="63">
        <v>4.68</v>
      </c>
      <c r="I390" s="47"/>
      <c r="J390" s="1">
        <v>45931</v>
      </c>
      <c r="K390" s="4">
        <f t="shared" si="18"/>
        <v>0.09</v>
      </c>
      <c r="L390" s="75">
        <f t="shared" si="19"/>
        <v>8.9999999999999998E-4</v>
      </c>
      <c r="M390" s="3">
        <f>FVSCHEDULE(1,L390:$L$395)</f>
        <v>1.0253399647112202</v>
      </c>
    </row>
    <row r="391" spans="1:13" ht="15">
      <c r="A391" s="29"/>
      <c r="B391" s="66" t="s">
        <v>12</v>
      </c>
      <c r="C391" s="63">
        <v>7378.94</v>
      </c>
      <c r="D391" s="63">
        <v>0.18</v>
      </c>
      <c r="E391" s="63">
        <v>0.75</v>
      </c>
      <c r="F391" s="63">
        <v>1.1399999999999999</v>
      </c>
      <c r="G391" s="63">
        <v>3.92</v>
      </c>
      <c r="H391" s="63">
        <v>4.46</v>
      </c>
      <c r="I391" s="47"/>
      <c r="J391" s="1">
        <v>45962</v>
      </c>
      <c r="K391" s="4">
        <f t="shared" si="18"/>
        <v>0.18</v>
      </c>
      <c r="L391" s="75">
        <f t="shared" si="19"/>
        <v>1.8E-3</v>
      </c>
      <c r="M391" s="3">
        <f>FVSCHEDULE(1,L391:$L$395)</f>
        <v>1.0244179885215512</v>
      </c>
    </row>
    <row r="392" spans="1:13" ht="15">
      <c r="A392" s="29"/>
      <c r="B392" s="66" t="s">
        <v>13</v>
      </c>
      <c r="C392" s="63">
        <v>7403.29</v>
      </c>
      <c r="D392" s="63">
        <v>0.33</v>
      </c>
      <c r="E392" s="63">
        <v>0.6</v>
      </c>
      <c r="F392" s="63">
        <v>1.24</v>
      </c>
      <c r="G392" s="63">
        <v>4.26</v>
      </c>
      <c r="H392" s="63">
        <v>4.26</v>
      </c>
      <c r="I392" s="47"/>
      <c r="J392" s="1">
        <v>45992</v>
      </c>
      <c r="K392" s="4">
        <f t="shared" si="18"/>
        <v>0.33</v>
      </c>
      <c r="L392" s="75">
        <f t="shared" si="19"/>
        <v>3.3E-3</v>
      </c>
      <c r="M392" s="3">
        <f>FVSCHEDULE(1,L392:$L$395)</f>
        <v>1.0225773492928238</v>
      </c>
    </row>
    <row r="393" spans="1:13" ht="15">
      <c r="A393" s="29">
        <v>2026</v>
      </c>
      <c r="B393" s="66" t="s">
        <v>2</v>
      </c>
      <c r="C393" s="63">
        <v>7427.72</v>
      </c>
      <c r="D393" s="63">
        <v>0.33</v>
      </c>
      <c r="E393" s="63">
        <v>0.84</v>
      </c>
      <c r="F393" s="63">
        <v>1.31</v>
      </c>
      <c r="G393" s="63">
        <v>0.33</v>
      </c>
      <c r="H393" s="63">
        <v>4.4400000000000004</v>
      </c>
      <c r="I393" s="47"/>
      <c r="J393" s="1">
        <v>46023</v>
      </c>
      <c r="K393" s="4">
        <f t="shared" ref="K393:K394" si="20">D393</f>
        <v>0.33</v>
      </c>
      <c r="L393" s="75">
        <f t="shared" ref="L393:L394" si="21">K393/100</f>
        <v>3.3E-3</v>
      </c>
      <c r="M393" s="3">
        <f>FVSCHEDULE(1,L393:$L$395)</f>
        <v>1.0192139432799998</v>
      </c>
    </row>
    <row r="394" spans="1:13" ht="15">
      <c r="A394" s="29"/>
      <c r="B394" s="66" t="s">
        <v>3</v>
      </c>
      <c r="C394" s="63">
        <v>7479.71</v>
      </c>
      <c r="D394" s="63">
        <v>0.7</v>
      </c>
      <c r="E394" s="63">
        <v>1.37</v>
      </c>
      <c r="F394" s="63">
        <v>2.13</v>
      </c>
      <c r="G394" s="63">
        <v>1.03</v>
      </c>
      <c r="H394" s="63">
        <v>3.81</v>
      </c>
      <c r="I394" s="47"/>
      <c r="J394" s="1">
        <v>46054</v>
      </c>
      <c r="K394" s="4">
        <f t="shared" si="20"/>
        <v>0.7</v>
      </c>
      <c r="L394" s="75">
        <f t="shared" si="21"/>
        <v>6.9999999999999993E-3</v>
      </c>
      <c r="M394" s="3">
        <f>FVSCHEDULE(1,L394:$L$395)</f>
        <v>1.0158615999999998</v>
      </c>
    </row>
    <row r="395" spans="1:13" ht="15">
      <c r="A395" s="67"/>
      <c r="B395" s="66" t="s">
        <v>4</v>
      </c>
      <c r="C395" s="63">
        <v>7545.53</v>
      </c>
      <c r="D395" s="63">
        <v>0.88</v>
      </c>
      <c r="E395" s="63">
        <v>1.92</v>
      </c>
      <c r="F395" s="63">
        <v>2.5299999999999998</v>
      </c>
      <c r="G395" s="63">
        <v>1.92</v>
      </c>
      <c r="H395" s="63">
        <v>4.1399999999999997</v>
      </c>
      <c r="I395" s="47"/>
      <c r="J395" s="1">
        <v>46082</v>
      </c>
      <c r="K395" s="4">
        <f t="shared" ref="K395:K398" si="22">D395</f>
        <v>0.88</v>
      </c>
      <c r="L395" s="75">
        <f t="shared" ref="L395:L398" si="23">K395/100</f>
        <v>8.8000000000000005E-3</v>
      </c>
      <c r="M395" s="3">
        <f>FVSCHEDULE(1,L395:$L$395)</f>
        <v>1.0087999999999999</v>
      </c>
    </row>
    <row r="396" spans="1:13" ht="15">
      <c r="A396" s="128"/>
      <c r="B396" s="66" t="s">
        <v>5</v>
      </c>
      <c r="C396" s="63"/>
      <c r="D396" s="63"/>
      <c r="E396" s="63"/>
      <c r="F396" s="63"/>
      <c r="G396" s="63"/>
      <c r="H396" s="63"/>
      <c r="I396" s="47"/>
      <c r="J396" s="1">
        <v>46113</v>
      </c>
      <c r="K396" s="4">
        <f t="shared" si="22"/>
        <v>0</v>
      </c>
      <c r="L396" s="75">
        <f t="shared" si="23"/>
        <v>0</v>
      </c>
    </row>
    <row r="397" spans="1:13" ht="15">
      <c r="A397" s="128"/>
      <c r="B397" s="66" t="s">
        <v>6</v>
      </c>
      <c r="C397" s="63"/>
      <c r="D397" s="63"/>
      <c r="E397" s="63"/>
      <c r="F397" s="63"/>
      <c r="G397" s="63"/>
      <c r="H397" s="63"/>
      <c r="I397" s="47"/>
      <c r="J397" s="1">
        <v>46143</v>
      </c>
      <c r="K397" s="4">
        <f t="shared" si="22"/>
        <v>0</v>
      </c>
      <c r="L397" s="75">
        <f t="shared" si="23"/>
        <v>0</v>
      </c>
    </row>
    <row r="398" spans="1:13" ht="15">
      <c r="A398" s="128"/>
      <c r="B398" s="66" t="s">
        <v>7</v>
      </c>
      <c r="C398" s="63"/>
      <c r="D398" s="63"/>
      <c r="E398" s="63"/>
      <c r="F398" s="63"/>
      <c r="G398" s="63"/>
      <c r="H398" s="63"/>
      <c r="I398" s="47"/>
      <c r="J398" s="1">
        <v>46174</v>
      </c>
      <c r="K398" s="4">
        <f t="shared" si="22"/>
        <v>0</v>
      </c>
      <c r="L398" s="75">
        <f t="shared" si="23"/>
        <v>0</v>
      </c>
    </row>
    <row r="399" spans="1:13" ht="15.75" thickBot="1">
      <c r="A399" s="73"/>
      <c r="B399" s="69"/>
      <c r="C399" s="70"/>
      <c r="D399" s="70"/>
      <c r="E399" s="70"/>
      <c r="F399" s="70"/>
      <c r="G399" s="70"/>
      <c r="H399" s="71"/>
      <c r="I399" s="38"/>
      <c r="J399" s="1"/>
      <c r="K399" s="4"/>
      <c r="L399" s="75"/>
    </row>
    <row r="400" spans="1:13" ht="15.75" thickTop="1">
      <c r="A400" s="35" t="s">
        <v>23</v>
      </c>
      <c r="J400" s="1"/>
      <c r="K400" s="4"/>
      <c r="L400" s="75"/>
    </row>
    <row r="401" spans="1:15">
      <c r="A401" s="3" t="s">
        <v>24</v>
      </c>
      <c r="E401" s="4"/>
    </row>
    <row r="402" spans="1:15">
      <c r="E402" s="4"/>
    </row>
    <row r="403" spans="1:15">
      <c r="A403" s="4" t="s">
        <v>49</v>
      </c>
      <c r="E403" s="4"/>
    </row>
    <row r="404" spans="1:15">
      <c r="E404" s="4"/>
      <c r="O404" s="74"/>
    </row>
    <row r="405" spans="1:15">
      <c r="E405" s="4"/>
    </row>
    <row r="406" spans="1:15" s="6" customFormat="1" ht="15.75">
      <c r="A406" s="125"/>
      <c r="B406" s="125"/>
      <c r="C406" s="125"/>
      <c r="D406" s="125"/>
      <c r="E406" s="125"/>
      <c r="F406" s="125"/>
      <c r="G406" s="125"/>
      <c r="H406" s="125"/>
      <c r="I406" s="76"/>
    </row>
    <row r="407" spans="1:15">
      <c r="D407" s="4"/>
      <c r="E407" s="4"/>
      <c r="F407" s="4"/>
      <c r="G407" s="4"/>
      <c r="H407" s="4"/>
      <c r="I407" s="4"/>
    </row>
    <row r="413" spans="1:15">
      <c r="F413" s="3" t="s">
        <v>14</v>
      </c>
    </row>
  </sheetData>
  <mergeCells count="3">
    <mergeCell ref="A406:H406"/>
    <mergeCell ref="A2:H2"/>
    <mergeCell ref="D5:H5"/>
  </mergeCells>
  <pageMargins left="0.78740157499999996" right="0.78740157499999996" top="0.984251969" bottom="0.984251969" header="0.49212598499999999" footer="0.49212598499999999"/>
  <pageSetup paperSize="9" scale="81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Premissas</vt:lpstr>
      <vt:lpstr>Cálculo do Benefício Especial</vt:lpstr>
      <vt:lpstr>Estimativa Cálculo da Média</vt:lpstr>
      <vt:lpstr>Série Histórica IPCA</vt:lpstr>
      <vt:lpstr>'Série Histórica IPCA'!Area_de_impressao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</dc:creator>
  <cp:lastModifiedBy>sema</cp:lastModifiedBy>
  <cp:lastPrinted>2023-04-20T11:06:42Z</cp:lastPrinted>
  <dcterms:created xsi:type="dcterms:W3CDTF">2023-03-20T15:33:54Z</dcterms:created>
  <dcterms:modified xsi:type="dcterms:W3CDTF">2026-04-23T10:42:22Z</dcterms:modified>
</cp:coreProperties>
</file>